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5"/>
  <workbookPr/>
  <mc:AlternateContent xmlns:mc="http://schemas.openxmlformats.org/markup-compatibility/2006">
    <mc:Choice Requires="x15">
      <x15ac:absPath xmlns:x15ac="http://schemas.microsoft.com/office/spreadsheetml/2010/11/ac" url="/Users/patrikpanda/Documents/Allplan/Prj/Plavaren Trebisov.prj/PDF/SP DEF/Zadanie 08 2019/"/>
    </mc:Choice>
  </mc:AlternateContent>
  <xr:revisionPtr revIDLastSave="0" documentId="13_ncr:1_{4D8A51C6-D7F0-0847-A5F4-50C72F50E2E4}" xr6:coauthVersionLast="43" xr6:coauthVersionMax="43" xr10:uidLastSave="{00000000-0000-0000-0000-000000000000}"/>
  <bookViews>
    <workbookView xWindow="7500" yWindow="460" windowWidth="39920" windowHeight="27060" activeTab="2" xr2:uid="{00000000-000D-0000-FFFF-FFFF00000000}"/>
  </bookViews>
  <sheets>
    <sheet name="Rekapitulácia stavby" sheetId="1" r:id="rId1"/>
    <sheet name="001.1 - 1. časť ASR - šatne" sheetId="2" r:id="rId2"/>
    <sheet name="001.2 - 2. časť ASR - str..." sheetId="3" r:id="rId3"/>
    <sheet name="001.3 - 3. časť ASR - kry..." sheetId="4" r:id="rId4"/>
    <sheet name="001.5 - 5. časť ASR - fasáda" sheetId="5" r:id="rId5"/>
    <sheet name="001.6 - 6. časť ZTI" sheetId="6" r:id="rId6"/>
    <sheet name="001.7 - 7. časť PL" sheetId="7" r:id="rId7"/>
    <sheet name="001.8 - 8. časť UVK" sheetId="8" r:id="rId8"/>
    <sheet name="001.9 - 9. časť ELI" sheetId="9" r:id="rId9"/>
    <sheet name="001.10 - 10. časť VZT" sheetId="10" r:id="rId10"/>
  </sheets>
  <definedNames>
    <definedName name="_xlnm._FilterDatabase" localSheetId="1" hidden="1">'001.1 - 1. časť ASR - šatne'!$C$137:$K$272</definedName>
    <definedName name="_xlnm._FilterDatabase" localSheetId="9" hidden="1">'001.10 - 10. časť VZT'!$C$121:$K$126</definedName>
    <definedName name="_xlnm._FilterDatabase" localSheetId="2" hidden="1">'001.2 - 2. časť ASR - str...'!$C$136:$K$255</definedName>
    <definedName name="_xlnm._FilterDatabase" localSheetId="3" hidden="1">'001.3 - 3. časť ASR - kry...'!$C$145:$K$440</definedName>
    <definedName name="_xlnm._FilterDatabase" localSheetId="4" hidden="1">'001.5 - 5. časť ASR - fasáda'!$C$130:$K$178</definedName>
    <definedName name="_xlnm._FilterDatabase" localSheetId="5" hidden="1">'001.6 - 6. časť ZTI'!$C$128:$K$254</definedName>
    <definedName name="_xlnm._FilterDatabase" localSheetId="6" hidden="1">'001.7 - 7. časť PL'!$C$128:$K$175</definedName>
    <definedName name="_xlnm._FilterDatabase" localSheetId="7" hidden="1">'001.8 - 8. časť UVK'!$C$128:$K$312</definedName>
    <definedName name="_xlnm._FilterDatabase" localSheetId="8" hidden="1">'001.9 - 9. časť ELI'!$C$129:$K$257</definedName>
    <definedName name="_xlnm.Print_Titles" localSheetId="1">'001.1 - 1. časť ASR - šatne'!$137:$137</definedName>
    <definedName name="_xlnm.Print_Titles" localSheetId="9">'001.10 - 10. časť VZT'!$121:$121</definedName>
    <definedName name="_xlnm.Print_Titles" localSheetId="2">'001.2 - 2. časť ASR - str...'!$136:$136</definedName>
    <definedName name="_xlnm.Print_Titles" localSheetId="3">'001.3 - 3. časť ASR - kry...'!$145:$145</definedName>
    <definedName name="_xlnm.Print_Titles" localSheetId="4">'001.5 - 5. časť ASR - fasáda'!$130:$130</definedName>
    <definedName name="_xlnm.Print_Titles" localSheetId="5">'001.6 - 6. časť ZTI'!$128:$128</definedName>
    <definedName name="_xlnm.Print_Titles" localSheetId="6">'001.7 - 7. časť PL'!$128:$128</definedName>
    <definedName name="_xlnm.Print_Titles" localSheetId="7">'001.8 - 8. časť UVK'!$128:$128</definedName>
    <definedName name="_xlnm.Print_Titles" localSheetId="8">'001.9 - 9. časť ELI'!$129:$129</definedName>
    <definedName name="_xlnm.Print_Titles" localSheetId="0">'Rekapitulácia stavby'!$92:$92</definedName>
    <definedName name="_xlnm.Print_Area" localSheetId="1">'001.1 - 1. časť ASR - šatne'!$C$4:$J$76,'001.1 - 1. časť ASR - šatne'!$C$82:$J$117,'001.1 - 1. časť ASR - šatne'!$C$123:$K$272</definedName>
    <definedName name="_xlnm.Print_Area" localSheetId="9">'001.10 - 10. časť VZT'!$C$4:$J$76,'001.10 - 10. časť VZT'!$C$82:$J$101,'001.10 - 10. časť VZT'!$C$107:$K$126</definedName>
    <definedName name="_xlnm.Print_Area" localSheetId="2">'001.2 - 2. časť ASR - str...'!$C$4:$J$76,'001.2 - 2. časť ASR - str...'!$C$82:$J$116,'001.2 - 2. časť ASR - str...'!$C$122:$K$255</definedName>
    <definedName name="_xlnm.Print_Area" localSheetId="3">'001.3 - 3. časť ASR - kry...'!$C$4:$J$76,'001.3 - 3. časť ASR - kry...'!$C$82:$J$125,'001.3 - 3. časť ASR - kry...'!$C$131:$K$440</definedName>
    <definedName name="_xlnm.Print_Area" localSheetId="4">'001.5 - 5. časť ASR - fasáda'!$C$4:$J$76,'001.5 - 5. časť ASR - fasáda'!$C$82:$J$110,'001.5 - 5. časť ASR - fasáda'!$C$116:$K$178</definedName>
    <definedName name="_xlnm.Print_Area" localSheetId="5">'001.6 - 6. časť ZTI'!$C$4:$J$76,'001.6 - 6. časť ZTI'!$C$82:$J$108,'001.6 - 6. časť ZTI'!$C$114:$K$254</definedName>
    <definedName name="_xlnm.Print_Area" localSheetId="6">'001.7 - 7. časť PL'!$C$4:$J$76,'001.7 - 7. časť PL'!$C$82:$J$108,'001.7 - 7. časť PL'!$C$114:$K$175</definedName>
    <definedName name="_xlnm.Print_Area" localSheetId="7">'001.8 - 8. časť UVK'!$C$4:$J$76,'001.8 - 8. časť UVK'!$C$82:$J$108,'001.8 - 8. časť UVK'!$C$114:$K$312</definedName>
    <definedName name="_xlnm.Print_Area" localSheetId="8">'001.9 - 9. časť ELI'!$C$4:$J$76,'001.9 - 9. časť ELI'!$C$82:$J$109,'001.9 - 9. časť ELI'!$C$115:$K$257</definedName>
    <definedName name="_xlnm.Print_Area" localSheetId="0">'Rekapitulácia stavby'!$D$4:$AO$76,'Rekapitulácia stavby'!$C$82:$AQ$105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10" l="1"/>
  <c r="J38" i="10"/>
  <c r="AY104" i="1"/>
  <c r="J37" i="10"/>
  <c r="AX104" i="1"/>
  <c r="BI126" i="10"/>
  <c r="BH126" i="10"/>
  <c r="BG126" i="10"/>
  <c r="BE126" i="10"/>
  <c r="T126" i="10"/>
  <c r="R126" i="10"/>
  <c r="P126" i="10"/>
  <c r="BK126" i="10"/>
  <c r="BF126" i="10"/>
  <c r="BI125" i="10"/>
  <c r="F39" i="10"/>
  <c r="BD104" i="1" s="1"/>
  <c r="BH125" i="10"/>
  <c r="BG125" i="10"/>
  <c r="BE125" i="10"/>
  <c r="F35" i="10" s="1"/>
  <c r="AZ104" i="1" s="1"/>
  <c r="J35" i="10"/>
  <c r="AV104" i="1" s="1"/>
  <c r="AT104" i="1" s="1"/>
  <c r="T125" i="10"/>
  <c r="T124" i="10" s="1"/>
  <c r="T123" i="10" s="1"/>
  <c r="T122" i="10" s="1"/>
  <c r="R125" i="10"/>
  <c r="R124" i="10" s="1"/>
  <c r="R123" i="10" s="1"/>
  <c r="R122" i="10" s="1"/>
  <c r="P125" i="10"/>
  <c r="P124" i="10" s="1"/>
  <c r="P123" i="10" s="1"/>
  <c r="P122" i="10" s="1"/>
  <c r="AU104" i="1" s="1"/>
  <c r="BK125" i="10"/>
  <c r="BK124" i="10" s="1"/>
  <c r="BF125" i="10"/>
  <c r="J36" i="10" s="1"/>
  <c r="AW104" i="1" s="1"/>
  <c r="J119" i="10"/>
  <c r="F116" i="10"/>
  <c r="E114" i="10"/>
  <c r="J94" i="10"/>
  <c r="F91" i="10"/>
  <c r="E89" i="10"/>
  <c r="J23" i="10"/>
  <c r="E23" i="10"/>
  <c r="J93" i="10" s="1"/>
  <c r="J118" i="10"/>
  <c r="J22" i="10"/>
  <c r="J20" i="10"/>
  <c r="E20" i="10"/>
  <c r="F94" i="10" s="1"/>
  <c r="J19" i="10"/>
  <c r="J17" i="10"/>
  <c r="E17" i="10"/>
  <c r="F118" i="10" s="1"/>
  <c r="F93" i="10"/>
  <c r="J16" i="10"/>
  <c r="J14" i="10"/>
  <c r="J116" i="10" s="1"/>
  <c r="J91" i="10"/>
  <c r="E7" i="10"/>
  <c r="E85" i="10" s="1"/>
  <c r="J39" i="9"/>
  <c r="J38" i="9"/>
  <c r="AY103" i="1" s="1"/>
  <c r="J37" i="9"/>
  <c r="AX103" i="1"/>
  <c r="BI257" i="9"/>
  <c r="BH257" i="9"/>
  <c r="BG257" i="9"/>
  <c r="BE257" i="9"/>
  <c r="T257" i="9"/>
  <c r="R257" i="9"/>
  <c r="P257" i="9"/>
  <c r="BK257" i="9"/>
  <c r="BF257" i="9"/>
  <c r="BI256" i="9"/>
  <c r="BH256" i="9"/>
  <c r="BG256" i="9"/>
  <c r="BE256" i="9"/>
  <c r="T256" i="9"/>
  <c r="R256" i="9"/>
  <c r="P256" i="9"/>
  <c r="BK256" i="9"/>
  <c r="BF256" i="9"/>
  <c r="BI255" i="9"/>
  <c r="BH255" i="9"/>
  <c r="BG255" i="9"/>
  <c r="BE255" i="9"/>
  <c r="T255" i="9"/>
  <c r="R255" i="9"/>
  <c r="P255" i="9"/>
  <c r="BK255" i="9"/>
  <c r="BF255" i="9"/>
  <c r="BI254" i="9"/>
  <c r="BH254" i="9"/>
  <c r="BG254" i="9"/>
  <c r="BE254" i="9"/>
  <c r="T254" i="9"/>
  <c r="R254" i="9"/>
  <c r="P254" i="9"/>
  <c r="BK254" i="9"/>
  <c r="BF254" i="9"/>
  <c r="BI253" i="9"/>
  <c r="BH253" i="9"/>
  <c r="BG253" i="9"/>
  <c r="BE253" i="9"/>
  <c r="T253" i="9"/>
  <c r="R253" i="9"/>
  <c r="P253" i="9"/>
  <c r="BK253" i="9"/>
  <c r="BF253" i="9"/>
  <c r="BI252" i="9"/>
  <c r="BH252" i="9"/>
  <c r="BG252" i="9"/>
  <c r="BE252" i="9"/>
  <c r="T252" i="9"/>
  <c r="R252" i="9"/>
  <c r="P252" i="9"/>
  <c r="BK252" i="9"/>
  <c r="BF252" i="9"/>
  <c r="BI251" i="9"/>
  <c r="BH251" i="9"/>
  <c r="BG251" i="9"/>
  <c r="BE251" i="9"/>
  <c r="T251" i="9"/>
  <c r="R251" i="9"/>
  <c r="P251" i="9"/>
  <c r="BK251" i="9"/>
  <c r="BF251" i="9"/>
  <c r="BI250" i="9"/>
  <c r="BH250" i="9"/>
  <c r="BG250" i="9"/>
  <c r="BE250" i="9"/>
  <c r="T250" i="9"/>
  <c r="T249" i="9"/>
  <c r="R250" i="9"/>
  <c r="R249" i="9"/>
  <c r="P250" i="9"/>
  <c r="P249" i="9"/>
  <c r="BK250" i="9"/>
  <c r="BK249" i="9" s="1"/>
  <c r="J108" i="9" s="1"/>
  <c r="BF250" i="9"/>
  <c r="BI248" i="9"/>
  <c r="BH248" i="9"/>
  <c r="BG248" i="9"/>
  <c r="BE248" i="9"/>
  <c r="T248" i="9"/>
  <c r="R248" i="9"/>
  <c r="P248" i="9"/>
  <c r="BK248" i="9"/>
  <c r="BF248" i="9"/>
  <c r="BI247" i="9"/>
  <c r="BH247" i="9"/>
  <c r="BG247" i="9"/>
  <c r="BE247" i="9"/>
  <c r="T247" i="9"/>
  <c r="R247" i="9"/>
  <c r="P247" i="9"/>
  <c r="BK247" i="9"/>
  <c r="BF247" i="9"/>
  <c r="BI246" i="9"/>
  <c r="BH246" i="9"/>
  <c r="BG246" i="9"/>
  <c r="BE246" i="9"/>
  <c r="T246" i="9"/>
  <c r="R246" i="9"/>
  <c r="P246" i="9"/>
  <c r="BK246" i="9"/>
  <c r="BK242" i="9" s="1"/>
  <c r="J107" i="9" s="1"/>
  <c r="BF246" i="9"/>
  <c r="BI245" i="9"/>
  <c r="BH245" i="9"/>
  <c r="BG245" i="9"/>
  <c r="BE245" i="9"/>
  <c r="T245" i="9"/>
  <c r="R245" i="9"/>
  <c r="P245" i="9"/>
  <c r="BK245" i="9"/>
  <c r="BF245" i="9"/>
  <c r="BI244" i="9"/>
  <c r="BH244" i="9"/>
  <c r="BG244" i="9"/>
  <c r="BE244" i="9"/>
  <c r="T244" i="9"/>
  <c r="R244" i="9"/>
  <c r="P244" i="9"/>
  <c r="BK244" i="9"/>
  <c r="BF244" i="9"/>
  <c r="BI243" i="9"/>
  <c r="BH243" i="9"/>
  <c r="BG243" i="9"/>
  <c r="BE243" i="9"/>
  <c r="T243" i="9"/>
  <c r="T242" i="9"/>
  <c r="R243" i="9"/>
  <c r="R242" i="9"/>
  <c r="P243" i="9"/>
  <c r="P242" i="9"/>
  <c r="BK243" i="9"/>
  <c r="BF243" i="9"/>
  <c r="BI241" i="9"/>
  <c r="BH241" i="9"/>
  <c r="BG241" i="9"/>
  <c r="BE241" i="9"/>
  <c r="T241" i="9"/>
  <c r="R241" i="9"/>
  <c r="P241" i="9"/>
  <c r="BK241" i="9"/>
  <c r="BF241" i="9"/>
  <c r="BI240" i="9"/>
  <c r="BH240" i="9"/>
  <c r="BG240" i="9"/>
  <c r="BE240" i="9"/>
  <c r="T240" i="9"/>
  <c r="R240" i="9"/>
  <c r="P240" i="9"/>
  <c r="BK240" i="9"/>
  <c r="BF240" i="9"/>
  <c r="BI239" i="9"/>
  <c r="BH239" i="9"/>
  <c r="BG239" i="9"/>
  <c r="BE239" i="9"/>
  <c r="T239" i="9"/>
  <c r="R239" i="9"/>
  <c r="P239" i="9"/>
  <c r="BK239" i="9"/>
  <c r="BF239" i="9"/>
  <c r="BI238" i="9"/>
  <c r="BH238" i="9"/>
  <c r="BG238" i="9"/>
  <c r="BE238" i="9"/>
  <c r="T238" i="9"/>
  <c r="R238" i="9"/>
  <c r="P238" i="9"/>
  <c r="BK238" i="9"/>
  <c r="BF238" i="9"/>
  <c r="BI237" i="9"/>
  <c r="BH237" i="9"/>
  <c r="BG237" i="9"/>
  <c r="BE237" i="9"/>
  <c r="T237" i="9"/>
  <c r="R237" i="9"/>
  <c r="P237" i="9"/>
  <c r="BK237" i="9"/>
  <c r="BF237" i="9"/>
  <c r="BI236" i="9"/>
  <c r="BH236" i="9"/>
  <c r="BG236" i="9"/>
  <c r="BE236" i="9"/>
  <c r="T236" i="9"/>
  <c r="R236" i="9"/>
  <c r="P236" i="9"/>
  <c r="BK236" i="9"/>
  <c r="BF236" i="9"/>
  <c r="BI235" i="9"/>
  <c r="BH235" i="9"/>
  <c r="BG235" i="9"/>
  <c r="BE235" i="9"/>
  <c r="T235" i="9"/>
  <c r="R235" i="9"/>
  <c r="P235" i="9"/>
  <c r="BK235" i="9"/>
  <c r="BF235" i="9"/>
  <c r="BI234" i="9"/>
  <c r="BH234" i="9"/>
  <c r="BG234" i="9"/>
  <c r="BE234" i="9"/>
  <c r="T234" i="9"/>
  <c r="R234" i="9"/>
  <c r="P234" i="9"/>
  <c r="BK234" i="9"/>
  <c r="BF234" i="9"/>
  <c r="BI233" i="9"/>
  <c r="BH233" i="9"/>
  <c r="BG233" i="9"/>
  <c r="BE233" i="9"/>
  <c r="T233" i="9"/>
  <c r="R233" i="9"/>
  <c r="P233" i="9"/>
  <c r="BK233" i="9"/>
  <c r="BF233" i="9"/>
  <c r="BI232" i="9"/>
  <c r="BH232" i="9"/>
  <c r="BG232" i="9"/>
  <c r="BE232" i="9"/>
  <c r="T232" i="9"/>
  <c r="R232" i="9"/>
  <c r="P232" i="9"/>
  <c r="BK232" i="9"/>
  <c r="BF232" i="9"/>
  <c r="BI231" i="9"/>
  <c r="BH231" i="9"/>
  <c r="BG231" i="9"/>
  <c r="BE231" i="9"/>
  <c r="T231" i="9"/>
  <c r="R231" i="9"/>
  <c r="P231" i="9"/>
  <c r="BK231" i="9"/>
  <c r="BF231" i="9"/>
  <c r="BI230" i="9"/>
  <c r="BH230" i="9"/>
  <c r="BG230" i="9"/>
  <c r="BE230" i="9"/>
  <c r="T230" i="9"/>
  <c r="R230" i="9"/>
  <c r="P230" i="9"/>
  <c r="BK230" i="9"/>
  <c r="BF230" i="9"/>
  <c r="BI229" i="9"/>
  <c r="BH229" i="9"/>
  <c r="BG229" i="9"/>
  <c r="BE229" i="9"/>
  <c r="T229" i="9"/>
  <c r="R229" i="9"/>
  <c r="P229" i="9"/>
  <c r="BK229" i="9"/>
  <c r="BF229" i="9"/>
  <c r="BI228" i="9"/>
  <c r="BH228" i="9"/>
  <c r="BG228" i="9"/>
  <c r="BE228" i="9"/>
  <c r="T228" i="9"/>
  <c r="R228" i="9"/>
  <c r="P228" i="9"/>
  <c r="BK228" i="9"/>
  <c r="BF228" i="9"/>
  <c r="BI227" i="9"/>
  <c r="BH227" i="9"/>
  <c r="BG227" i="9"/>
  <c r="BE227" i="9"/>
  <c r="T227" i="9"/>
  <c r="R227" i="9"/>
  <c r="P227" i="9"/>
  <c r="BK227" i="9"/>
  <c r="BF227" i="9"/>
  <c r="BI226" i="9"/>
  <c r="BH226" i="9"/>
  <c r="BG226" i="9"/>
  <c r="BE226" i="9"/>
  <c r="T226" i="9"/>
  <c r="R226" i="9"/>
  <c r="P226" i="9"/>
  <c r="BK226" i="9"/>
  <c r="BF226" i="9"/>
  <c r="BI225" i="9"/>
  <c r="BH225" i="9"/>
  <c r="BG225" i="9"/>
  <c r="BE225" i="9"/>
  <c r="T225" i="9"/>
  <c r="R225" i="9"/>
  <c r="P225" i="9"/>
  <c r="BK225" i="9"/>
  <c r="BF225" i="9"/>
  <c r="BI224" i="9"/>
  <c r="BH224" i="9"/>
  <c r="BG224" i="9"/>
  <c r="BE224" i="9"/>
  <c r="T224" i="9"/>
  <c r="R224" i="9"/>
  <c r="P224" i="9"/>
  <c r="BK224" i="9"/>
  <c r="BF224" i="9"/>
  <c r="BI223" i="9"/>
  <c r="BH223" i="9"/>
  <c r="BG223" i="9"/>
  <c r="BE223" i="9"/>
  <c r="T223" i="9"/>
  <c r="R223" i="9"/>
  <c r="P223" i="9"/>
  <c r="BK223" i="9"/>
  <c r="BF223" i="9"/>
  <c r="BI222" i="9"/>
  <c r="BH222" i="9"/>
  <c r="BG222" i="9"/>
  <c r="BE222" i="9"/>
  <c r="T222" i="9"/>
  <c r="R222" i="9"/>
  <c r="P222" i="9"/>
  <c r="BK222" i="9"/>
  <c r="BF222" i="9"/>
  <c r="BI221" i="9"/>
  <c r="BH221" i="9"/>
  <c r="BG221" i="9"/>
  <c r="BE221" i="9"/>
  <c r="T221" i="9"/>
  <c r="R221" i="9"/>
  <c r="P221" i="9"/>
  <c r="BK221" i="9"/>
  <c r="BF221" i="9"/>
  <c r="BI220" i="9"/>
  <c r="BH220" i="9"/>
  <c r="BG220" i="9"/>
  <c r="BE220" i="9"/>
  <c r="T220" i="9"/>
  <c r="R220" i="9"/>
  <c r="P220" i="9"/>
  <c r="BK220" i="9"/>
  <c r="BF220" i="9"/>
  <c r="BI219" i="9"/>
  <c r="BH219" i="9"/>
  <c r="BG219" i="9"/>
  <c r="BE219" i="9"/>
  <c r="T219" i="9"/>
  <c r="R219" i="9"/>
  <c r="P219" i="9"/>
  <c r="BK219" i="9"/>
  <c r="BF219" i="9"/>
  <c r="BI218" i="9"/>
  <c r="BH218" i="9"/>
  <c r="BG218" i="9"/>
  <c r="BE218" i="9"/>
  <c r="T218" i="9"/>
  <c r="R218" i="9"/>
  <c r="P218" i="9"/>
  <c r="BK218" i="9"/>
  <c r="BF218" i="9"/>
  <c r="BI217" i="9"/>
  <c r="BH217" i="9"/>
  <c r="BG217" i="9"/>
  <c r="BE217" i="9"/>
  <c r="T217" i="9"/>
  <c r="R217" i="9"/>
  <c r="P217" i="9"/>
  <c r="BK217" i="9"/>
  <c r="BF217" i="9"/>
  <c r="BI216" i="9"/>
  <c r="BH216" i="9"/>
  <c r="BG216" i="9"/>
  <c r="BE216" i="9"/>
  <c r="T216" i="9"/>
  <c r="R216" i="9"/>
  <c r="P216" i="9"/>
  <c r="BK216" i="9"/>
  <c r="BF216" i="9"/>
  <c r="BI215" i="9"/>
  <c r="BH215" i="9"/>
  <c r="BG215" i="9"/>
  <c r="BE215" i="9"/>
  <c r="T215" i="9"/>
  <c r="R215" i="9"/>
  <c r="P215" i="9"/>
  <c r="BK215" i="9"/>
  <c r="BF215" i="9"/>
  <c r="BI214" i="9"/>
  <c r="BH214" i="9"/>
  <c r="BG214" i="9"/>
  <c r="BE214" i="9"/>
  <c r="T214" i="9"/>
  <c r="R214" i="9"/>
  <c r="R211" i="9" s="1"/>
  <c r="P214" i="9"/>
  <c r="BK214" i="9"/>
  <c r="BF214" i="9"/>
  <c r="BI213" i="9"/>
  <c r="BH213" i="9"/>
  <c r="BG213" i="9"/>
  <c r="BE213" i="9"/>
  <c r="T213" i="9"/>
  <c r="R213" i="9"/>
  <c r="P213" i="9"/>
  <c r="BK213" i="9"/>
  <c r="BK211" i="9" s="1"/>
  <c r="J106" i="9" s="1"/>
  <c r="BF213" i="9"/>
  <c r="BI212" i="9"/>
  <c r="BH212" i="9"/>
  <c r="BG212" i="9"/>
  <c r="BE212" i="9"/>
  <c r="T212" i="9"/>
  <c r="T211" i="9"/>
  <c r="R212" i="9"/>
  <c r="P212" i="9"/>
  <c r="P211" i="9"/>
  <c r="BK212" i="9"/>
  <c r="BF212" i="9"/>
  <c r="BI210" i="9"/>
  <c r="BH210" i="9"/>
  <c r="BG210" i="9"/>
  <c r="BE210" i="9"/>
  <c r="T210" i="9"/>
  <c r="R210" i="9"/>
  <c r="P210" i="9"/>
  <c r="BK210" i="9"/>
  <c r="BF210" i="9"/>
  <c r="BI209" i="9"/>
  <c r="BH209" i="9"/>
  <c r="BG209" i="9"/>
  <c r="BE209" i="9"/>
  <c r="T209" i="9"/>
  <c r="R209" i="9"/>
  <c r="P209" i="9"/>
  <c r="BK209" i="9"/>
  <c r="BF209" i="9"/>
  <c r="BI208" i="9"/>
  <c r="BH208" i="9"/>
  <c r="BG208" i="9"/>
  <c r="BE208" i="9"/>
  <c r="T208" i="9"/>
  <c r="R208" i="9"/>
  <c r="P208" i="9"/>
  <c r="BK208" i="9"/>
  <c r="BF208" i="9"/>
  <c r="BI207" i="9"/>
  <c r="BH207" i="9"/>
  <c r="BG207" i="9"/>
  <c r="BE207" i="9"/>
  <c r="T207" i="9"/>
  <c r="R207" i="9"/>
  <c r="P207" i="9"/>
  <c r="BK207" i="9"/>
  <c r="BF207" i="9"/>
  <c r="BI206" i="9"/>
  <c r="BH206" i="9"/>
  <c r="BG206" i="9"/>
  <c r="BE206" i="9"/>
  <c r="T206" i="9"/>
  <c r="R206" i="9"/>
  <c r="P206" i="9"/>
  <c r="BK206" i="9"/>
  <c r="BF206" i="9"/>
  <c r="BI205" i="9"/>
  <c r="BH205" i="9"/>
  <c r="BG205" i="9"/>
  <c r="BE205" i="9"/>
  <c r="T205" i="9"/>
  <c r="R205" i="9"/>
  <c r="P205" i="9"/>
  <c r="BK205" i="9"/>
  <c r="BF205" i="9"/>
  <c r="BI204" i="9"/>
  <c r="BH204" i="9"/>
  <c r="BG204" i="9"/>
  <c r="BE204" i="9"/>
  <c r="T204" i="9"/>
  <c r="R204" i="9"/>
  <c r="P204" i="9"/>
  <c r="BK204" i="9"/>
  <c r="BF204" i="9"/>
  <c r="BI203" i="9"/>
  <c r="BH203" i="9"/>
  <c r="BG203" i="9"/>
  <c r="BE203" i="9"/>
  <c r="T203" i="9"/>
  <c r="R203" i="9"/>
  <c r="P203" i="9"/>
  <c r="BK203" i="9"/>
  <c r="BF203" i="9"/>
  <c r="BI202" i="9"/>
  <c r="BH202" i="9"/>
  <c r="BG202" i="9"/>
  <c r="BE202" i="9"/>
  <c r="T202" i="9"/>
  <c r="R202" i="9"/>
  <c r="P202" i="9"/>
  <c r="BK202" i="9"/>
  <c r="BF202" i="9"/>
  <c r="BI201" i="9"/>
  <c r="BH201" i="9"/>
  <c r="BG201" i="9"/>
  <c r="BE201" i="9"/>
  <c r="T201" i="9"/>
  <c r="R201" i="9"/>
  <c r="P201" i="9"/>
  <c r="BK201" i="9"/>
  <c r="BF201" i="9"/>
  <c r="BI200" i="9"/>
  <c r="BH200" i="9"/>
  <c r="BG200" i="9"/>
  <c r="BE200" i="9"/>
  <c r="T200" i="9"/>
  <c r="R200" i="9"/>
  <c r="P200" i="9"/>
  <c r="BK200" i="9"/>
  <c r="BF200" i="9"/>
  <c r="BI199" i="9"/>
  <c r="BH199" i="9"/>
  <c r="BG199" i="9"/>
  <c r="BE199" i="9"/>
  <c r="T199" i="9"/>
  <c r="R199" i="9"/>
  <c r="P199" i="9"/>
  <c r="BK199" i="9"/>
  <c r="BF199" i="9"/>
  <c r="BI198" i="9"/>
  <c r="BH198" i="9"/>
  <c r="BG198" i="9"/>
  <c r="BE198" i="9"/>
  <c r="T198" i="9"/>
  <c r="R198" i="9"/>
  <c r="P198" i="9"/>
  <c r="BK198" i="9"/>
  <c r="BF198" i="9"/>
  <c r="BI197" i="9"/>
  <c r="BH197" i="9"/>
  <c r="BG197" i="9"/>
  <c r="BE197" i="9"/>
  <c r="T197" i="9"/>
  <c r="R197" i="9"/>
  <c r="P197" i="9"/>
  <c r="BK197" i="9"/>
  <c r="BF197" i="9"/>
  <c r="BI196" i="9"/>
  <c r="BH196" i="9"/>
  <c r="BG196" i="9"/>
  <c r="BE196" i="9"/>
  <c r="T196" i="9"/>
  <c r="R196" i="9"/>
  <c r="P196" i="9"/>
  <c r="BK196" i="9"/>
  <c r="BF196" i="9"/>
  <c r="BI195" i="9"/>
  <c r="BH195" i="9"/>
  <c r="BG195" i="9"/>
  <c r="BE195" i="9"/>
  <c r="T195" i="9"/>
  <c r="R195" i="9"/>
  <c r="P195" i="9"/>
  <c r="BK195" i="9"/>
  <c r="BF195" i="9"/>
  <c r="BI194" i="9"/>
  <c r="BH194" i="9"/>
  <c r="BG194" i="9"/>
  <c r="BE194" i="9"/>
  <c r="T194" i="9"/>
  <c r="R194" i="9"/>
  <c r="P194" i="9"/>
  <c r="BK194" i="9"/>
  <c r="BF194" i="9"/>
  <c r="BI193" i="9"/>
  <c r="BH193" i="9"/>
  <c r="BG193" i="9"/>
  <c r="BE193" i="9"/>
  <c r="T193" i="9"/>
  <c r="T192" i="9"/>
  <c r="R193" i="9"/>
  <c r="R192" i="9"/>
  <c r="P193" i="9"/>
  <c r="P192" i="9"/>
  <c r="BK193" i="9"/>
  <c r="BK192" i="9" s="1"/>
  <c r="J105" i="9" s="1"/>
  <c r="BF193" i="9"/>
  <c r="BI191" i="9"/>
  <c r="BH191" i="9"/>
  <c r="BG191" i="9"/>
  <c r="BE191" i="9"/>
  <c r="T191" i="9"/>
  <c r="R191" i="9"/>
  <c r="P191" i="9"/>
  <c r="BK191" i="9"/>
  <c r="BF191" i="9"/>
  <c r="BI190" i="9"/>
  <c r="BH190" i="9"/>
  <c r="BG190" i="9"/>
  <c r="BE190" i="9"/>
  <c r="T190" i="9"/>
  <c r="R190" i="9"/>
  <c r="P190" i="9"/>
  <c r="BK190" i="9"/>
  <c r="BF190" i="9"/>
  <c r="BI189" i="9"/>
  <c r="BH189" i="9"/>
  <c r="BG189" i="9"/>
  <c r="BE189" i="9"/>
  <c r="T189" i="9"/>
  <c r="R189" i="9"/>
  <c r="P189" i="9"/>
  <c r="BK189" i="9"/>
  <c r="BF189" i="9"/>
  <c r="BI188" i="9"/>
  <c r="BH188" i="9"/>
  <c r="BG188" i="9"/>
  <c r="BE188" i="9"/>
  <c r="T188" i="9"/>
  <c r="R188" i="9"/>
  <c r="P188" i="9"/>
  <c r="BK188" i="9"/>
  <c r="BF188" i="9"/>
  <c r="BI187" i="9"/>
  <c r="BH187" i="9"/>
  <c r="BG187" i="9"/>
  <c r="BE187" i="9"/>
  <c r="T187" i="9"/>
  <c r="R187" i="9"/>
  <c r="P187" i="9"/>
  <c r="BK187" i="9"/>
  <c r="BF187" i="9"/>
  <c r="BI186" i="9"/>
  <c r="BH186" i="9"/>
  <c r="BG186" i="9"/>
  <c r="BE186" i="9"/>
  <c r="T186" i="9"/>
  <c r="R186" i="9"/>
  <c r="P186" i="9"/>
  <c r="BK186" i="9"/>
  <c r="BF186" i="9"/>
  <c r="BI185" i="9"/>
  <c r="BH185" i="9"/>
  <c r="BG185" i="9"/>
  <c r="BE185" i="9"/>
  <c r="T185" i="9"/>
  <c r="R185" i="9"/>
  <c r="P185" i="9"/>
  <c r="BK185" i="9"/>
  <c r="BF185" i="9"/>
  <c r="BI184" i="9"/>
  <c r="BH184" i="9"/>
  <c r="BG184" i="9"/>
  <c r="BE184" i="9"/>
  <c r="T184" i="9"/>
  <c r="R184" i="9"/>
  <c r="P184" i="9"/>
  <c r="BK184" i="9"/>
  <c r="BF184" i="9"/>
  <c r="BI183" i="9"/>
  <c r="BH183" i="9"/>
  <c r="BG183" i="9"/>
  <c r="BE183" i="9"/>
  <c r="T183" i="9"/>
  <c r="R183" i="9"/>
  <c r="P183" i="9"/>
  <c r="BK183" i="9"/>
  <c r="BF183" i="9"/>
  <c r="BI182" i="9"/>
  <c r="BH182" i="9"/>
  <c r="BG182" i="9"/>
  <c r="BE182" i="9"/>
  <c r="T182" i="9"/>
  <c r="R182" i="9"/>
  <c r="P182" i="9"/>
  <c r="BK182" i="9"/>
  <c r="BF182" i="9"/>
  <c r="BI181" i="9"/>
  <c r="BH181" i="9"/>
  <c r="BG181" i="9"/>
  <c r="BE181" i="9"/>
  <c r="T181" i="9"/>
  <c r="T180" i="9"/>
  <c r="R181" i="9"/>
  <c r="R180" i="9"/>
  <c r="P181" i="9"/>
  <c r="P180" i="9"/>
  <c r="BK181" i="9"/>
  <c r="BK180" i="9"/>
  <c r="J104" i="9" s="1"/>
  <c r="BF181" i="9"/>
  <c r="BI179" i="9"/>
  <c r="BH179" i="9"/>
  <c r="BG179" i="9"/>
  <c r="BE179" i="9"/>
  <c r="T179" i="9"/>
  <c r="R179" i="9"/>
  <c r="P179" i="9"/>
  <c r="BK179" i="9"/>
  <c r="BF179" i="9"/>
  <c r="BI178" i="9"/>
  <c r="BH178" i="9"/>
  <c r="BG178" i="9"/>
  <c r="BE178" i="9"/>
  <c r="T178" i="9"/>
  <c r="R178" i="9"/>
  <c r="R175" i="9" s="1"/>
  <c r="P178" i="9"/>
  <c r="BK178" i="9"/>
  <c r="BF178" i="9"/>
  <c r="BI177" i="9"/>
  <c r="BH177" i="9"/>
  <c r="BG177" i="9"/>
  <c r="BE177" i="9"/>
  <c r="T177" i="9"/>
  <c r="R177" i="9"/>
  <c r="P177" i="9"/>
  <c r="BK177" i="9"/>
  <c r="BK175" i="9" s="1"/>
  <c r="J103" i="9" s="1"/>
  <c r="BF177" i="9"/>
  <c r="BI176" i="9"/>
  <c r="BH176" i="9"/>
  <c r="BG176" i="9"/>
  <c r="BE176" i="9"/>
  <c r="T176" i="9"/>
  <c r="T175" i="9"/>
  <c r="R176" i="9"/>
  <c r="P176" i="9"/>
  <c r="P175" i="9"/>
  <c r="BK176" i="9"/>
  <c r="BF176" i="9"/>
  <c r="BI174" i="9"/>
  <c r="BH174" i="9"/>
  <c r="BG174" i="9"/>
  <c r="BE174" i="9"/>
  <c r="T174" i="9"/>
  <c r="R174" i="9"/>
  <c r="P174" i="9"/>
  <c r="BK174" i="9"/>
  <c r="BF174" i="9"/>
  <c r="BI173" i="9"/>
  <c r="BH173" i="9"/>
  <c r="BG173" i="9"/>
  <c r="BE173" i="9"/>
  <c r="T173" i="9"/>
  <c r="R173" i="9"/>
  <c r="P173" i="9"/>
  <c r="BK173" i="9"/>
  <c r="BF173" i="9"/>
  <c r="BI172" i="9"/>
  <c r="BH172" i="9"/>
  <c r="BG172" i="9"/>
  <c r="BE172" i="9"/>
  <c r="T172" i="9"/>
  <c r="R172" i="9"/>
  <c r="P172" i="9"/>
  <c r="BK172" i="9"/>
  <c r="BF172" i="9"/>
  <c r="BI171" i="9"/>
  <c r="BH171" i="9"/>
  <c r="BG171" i="9"/>
  <c r="BE171" i="9"/>
  <c r="T171" i="9"/>
  <c r="R171" i="9"/>
  <c r="P171" i="9"/>
  <c r="BK171" i="9"/>
  <c r="BF171" i="9"/>
  <c r="BI170" i="9"/>
  <c r="BH170" i="9"/>
  <c r="BG170" i="9"/>
  <c r="BE170" i="9"/>
  <c r="T170" i="9"/>
  <c r="R170" i="9"/>
  <c r="P170" i="9"/>
  <c r="BK170" i="9"/>
  <c r="BF170" i="9"/>
  <c r="BI169" i="9"/>
  <c r="BH169" i="9"/>
  <c r="BG169" i="9"/>
  <c r="BE169" i="9"/>
  <c r="T169" i="9"/>
  <c r="R169" i="9"/>
  <c r="P169" i="9"/>
  <c r="BK169" i="9"/>
  <c r="BF169" i="9"/>
  <c r="BI168" i="9"/>
  <c r="BH168" i="9"/>
  <c r="BG168" i="9"/>
  <c r="BE168" i="9"/>
  <c r="T168" i="9"/>
  <c r="R168" i="9"/>
  <c r="P168" i="9"/>
  <c r="BK168" i="9"/>
  <c r="BF168" i="9"/>
  <c r="BI167" i="9"/>
  <c r="BH167" i="9"/>
  <c r="BG167" i="9"/>
  <c r="BE167" i="9"/>
  <c r="T167" i="9"/>
  <c r="R167" i="9"/>
  <c r="P167" i="9"/>
  <c r="BK167" i="9"/>
  <c r="BF167" i="9"/>
  <c r="BI166" i="9"/>
  <c r="BH166" i="9"/>
  <c r="BG166" i="9"/>
  <c r="BE166" i="9"/>
  <c r="T166" i="9"/>
  <c r="R166" i="9"/>
  <c r="P166" i="9"/>
  <c r="BK166" i="9"/>
  <c r="BF166" i="9"/>
  <c r="BI165" i="9"/>
  <c r="BH165" i="9"/>
  <c r="BG165" i="9"/>
  <c r="BE165" i="9"/>
  <c r="T165" i="9"/>
  <c r="R165" i="9"/>
  <c r="P165" i="9"/>
  <c r="BK165" i="9"/>
  <c r="BK152" i="9" s="1"/>
  <c r="J102" i="9" s="1"/>
  <c r="BF165" i="9"/>
  <c r="BI164" i="9"/>
  <c r="BH164" i="9"/>
  <c r="BG164" i="9"/>
  <c r="BE164" i="9"/>
  <c r="T164" i="9"/>
  <c r="R164" i="9"/>
  <c r="P164" i="9"/>
  <c r="BK164" i="9"/>
  <c r="BF164" i="9"/>
  <c r="BI163" i="9"/>
  <c r="BH163" i="9"/>
  <c r="BG163" i="9"/>
  <c r="BE163" i="9"/>
  <c r="T163" i="9"/>
  <c r="R163" i="9"/>
  <c r="P163" i="9"/>
  <c r="BK163" i="9"/>
  <c r="BF163" i="9"/>
  <c r="BI162" i="9"/>
  <c r="BH162" i="9"/>
  <c r="BG162" i="9"/>
  <c r="BE162" i="9"/>
  <c r="T162" i="9"/>
  <c r="R162" i="9"/>
  <c r="P162" i="9"/>
  <c r="BK162" i="9"/>
  <c r="BF162" i="9"/>
  <c r="BI161" i="9"/>
  <c r="BH161" i="9"/>
  <c r="BG161" i="9"/>
  <c r="BE161" i="9"/>
  <c r="T161" i="9"/>
  <c r="R161" i="9"/>
  <c r="P161" i="9"/>
  <c r="BK161" i="9"/>
  <c r="BF161" i="9"/>
  <c r="BI160" i="9"/>
  <c r="BH160" i="9"/>
  <c r="BG160" i="9"/>
  <c r="BE160" i="9"/>
  <c r="T160" i="9"/>
  <c r="R160" i="9"/>
  <c r="P160" i="9"/>
  <c r="BK160" i="9"/>
  <c r="BF160" i="9"/>
  <c r="BI159" i="9"/>
  <c r="BH159" i="9"/>
  <c r="BG159" i="9"/>
  <c r="BE159" i="9"/>
  <c r="T159" i="9"/>
  <c r="R159" i="9"/>
  <c r="P159" i="9"/>
  <c r="BK159" i="9"/>
  <c r="BF159" i="9"/>
  <c r="BI158" i="9"/>
  <c r="BH158" i="9"/>
  <c r="BG158" i="9"/>
  <c r="BE158" i="9"/>
  <c r="T158" i="9"/>
  <c r="R158" i="9"/>
  <c r="P158" i="9"/>
  <c r="BK158" i="9"/>
  <c r="BF158" i="9"/>
  <c r="BI157" i="9"/>
  <c r="BH157" i="9"/>
  <c r="BG157" i="9"/>
  <c r="BE157" i="9"/>
  <c r="T157" i="9"/>
  <c r="R157" i="9"/>
  <c r="P157" i="9"/>
  <c r="BK157" i="9"/>
  <c r="BF157" i="9"/>
  <c r="BI156" i="9"/>
  <c r="BH156" i="9"/>
  <c r="BG156" i="9"/>
  <c r="BE156" i="9"/>
  <c r="T156" i="9"/>
  <c r="R156" i="9"/>
  <c r="P156" i="9"/>
  <c r="BK156" i="9"/>
  <c r="BF156" i="9"/>
  <c r="BI155" i="9"/>
  <c r="BH155" i="9"/>
  <c r="BG155" i="9"/>
  <c r="BE155" i="9"/>
  <c r="T155" i="9"/>
  <c r="R155" i="9"/>
  <c r="P155" i="9"/>
  <c r="BK155" i="9"/>
  <c r="BF155" i="9"/>
  <c r="BI154" i="9"/>
  <c r="BH154" i="9"/>
  <c r="BG154" i="9"/>
  <c r="BE154" i="9"/>
  <c r="T154" i="9"/>
  <c r="R154" i="9"/>
  <c r="P154" i="9"/>
  <c r="BK154" i="9"/>
  <c r="BF154" i="9"/>
  <c r="BI153" i="9"/>
  <c r="BH153" i="9"/>
  <c r="BG153" i="9"/>
  <c r="BE153" i="9"/>
  <c r="T153" i="9"/>
  <c r="T152" i="9"/>
  <c r="R153" i="9"/>
  <c r="R152" i="9"/>
  <c r="P153" i="9"/>
  <c r="P152" i="9"/>
  <c r="BK153" i="9"/>
  <c r="BF153" i="9"/>
  <c r="BI151" i="9"/>
  <c r="BH151" i="9"/>
  <c r="BG151" i="9"/>
  <c r="BE151" i="9"/>
  <c r="T151" i="9"/>
  <c r="R151" i="9"/>
  <c r="P151" i="9"/>
  <c r="BK151" i="9"/>
  <c r="BF151" i="9"/>
  <c r="BI150" i="9"/>
  <c r="BH150" i="9"/>
  <c r="BG150" i="9"/>
  <c r="BE150" i="9"/>
  <c r="T150" i="9"/>
  <c r="T149" i="9"/>
  <c r="R150" i="9"/>
  <c r="R149" i="9"/>
  <c r="P150" i="9"/>
  <c r="P149" i="9"/>
  <c r="BK150" i="9"/>
  <c r="BF150" i="9"/>
  <c r="BI148" i="9"/>
  <c r="BH148" i="9"/>
  <c r="BG148" i="9"/>
  <c r="BE148" i="9"/>
  <c r="T148" i="9"/>
  <c r="R148" i="9"/>
  <c r="P148" i="9"/>
  <c r="BK148" i="9"/>
  <c r="BF148" i="9"/>
  <c r="BI147" i="9"/>
  <c r="BH147" i="9"/>
  <c r="BG147" i="9"/>
  <c r="BE147" i="9"/>
  <c r="T147" i="9"/>
  <c r="R147" i="9"/>
  <c r="P147" i="9"/>
  <c r="BK147" i="9"/>
  <c r="BF147" i="9"/>
  <c r="BI146" i="9"/>
  <c r="BH146" i="9"/>
  <c r="BG146" i="9"/>
  <c r="BE146" i="9"/>
  <c r="T146" i="9"/>
  <c r="R146" i="9"/>
  <c r="P146" i="9"/>
  <c r="BK146" i="9"/>
  <c r="BF146" i="9"/>
  <c r="BI145" i="9"/>
  <c r="BH145" i="9"/>
  <c r="BG145" i="9"/>
  <c r="BE145" i="9"/>
  <c r="T145" i="9"/>
  <c r="R145" i="9"/>
  <c r="P145" i="9"/>
  <c r="BK145" i="9"/>
  <c r="BF145" i="9"/>
  <c r="BI144" i="9"/>
  <c r="BH144" i="9"/>
  <c r="BG144" i="9"/>
  <c r="BE144" i="9"/>
  <c r="T144" i="9"/>
  <c r="R144" i="9"/>
  <c r="P144" i="9"/>
  <c r="BK144" i="9"/>
  <c r="BF144" i="9"/>
  <c r="BI143" i="9"/>
  <c r="BH143" i="9"/>
  <c r="BG143" i="9"/>
  <c r="BE143" i="9"/>
  <c r="T143" i="9"/>
  <c r="R143" i="9"/>
  <c r="P143" i="9"/>
  <c r="BK143" i="9"/>
  <c r="BF143" i="9"/>
  <c r="BI142" i="9"/>
  <c r="BH142" i="9"/>
  <c r="BG142" i="9"/>
  <c r="BE142" i="9"/>
  <c r="T142" i="9"/>
  <c r="R142" i="9"/>
  <c r="P142" i="9"/>
  <c r="BK142" i="9"/>
  <c r="BF142" i="9"/>
  <c r="BI141" i="9"/>
  <c r="BH141" i="9"/>
  <c r="BG141" i="9"/>
  <c r="BE141" i="9"/>
  <c r="T141" i="9"/>
  <c r="R141" i="9"/>
  <c r="P141" i="9"/>
  <c r="BK141" i="9"/>
  <c r="BF141" i="9"/>
  <c r="BI140" i="9"/>
  <c r="BH140" i="9"/>
  <c r="BG140" i="9"/>
  <c r="BE140" i="9"/>
  <c r="T140" i="9"/>
  <c r="R140" i="9"/>
  <c r="P140" i="9"/>
  <c r="BK140" i="9"/>
  <c r="BF140" i="9"/>
  <c r="BI139" i="9"/>
  <c r="BH139" i="9"/>
  <c r="BG139" i="9"/>
  <c r="BE139" i="9"/>
  <c r="T139" i="9"/>
  <c r="R139" i="9"/>
  <c r="P139" i="9"/>
  <c r="BK139" i="9"/>
  <c r="BF139" i="9"/>
  <c r="BI138" i="9"/>
  <c r="BH138" i="9"/>
  <c r="BG138" i="9"/>
  <c r="BE138" i="9"/>
  <c r="T138" i="9"/>
  <c r="R138" i="9"/>
  <c r="P138" i="9"/>
  <c r="BK138" i="9"/>
  <c r="BF138" i="9"/>
  <c r="BI137" i="9"/>
  <c r="BH137" i="9"/>
  <c r="BG137" i="9"/>
  <c r="BE137" i="9"/>
  <c r="T137" i="9"/>
  <c r="R137" i="9"/>
  <c r="P137" i="9"/>
  <c r="BK137" i="9"/>
  <c r="BF137" i="9"/>
  <c r="BI136" i="9"/>
  <c r="BH136" i="9"/>
  <c r="BG136" i="9"/>
  <c r="BE136" i="9"/>
  <c r="T136" i="9"/>
  <c r="R136" i="9"/>
  <c r="P136" i="9"/>
  <c r="BK136" i="9"/>
  <c r="BF136" i="9"/>
  <c r="BI135" i="9"/>
  <c r="BH135" i="9"/>
  <c r="BG135" i="9"/>
  <c r="BE135" i="9"/>
  <c r="T135" i="9"/>
  <c r="R135" i="9"/>
  <c r="P135" i="9"/>
  <c r="BK135" i="9"/>
  <c r="BF135" i="9"/>
  <c r="BI134" i="9"/>
  <c r="F39" i="9" s="1"/>
  <c r="BD103" i="1" s="1"/>
  <c r="BH134" i="9"/>
  <c r="BG134" i="9"/>
  <c r="BE134" i="9"/>
  <c r="T134" i="9"/>
  <c r="R134" i="9"/>
  <c r="P134" i="9"/>
  <c r="BK134" i="9"/>
  <c r="BF134" i="9"/>
  <c r="BI133" i="9"/>
  <c r="BH133" i="9"/>
  <c r="F38" i="9" s="1"/>
  <c r="BC103" i="1" s="1"/>
  <c r="BG133" i="9"/>
  <c r="F37" i="9" s="1"/>
  <c r="BB103" i="1" s="1"/>
  <c r="BE133" i="9"/>
  <c r="T133" i="9"/>
  <c r="T132" i="9"/>
  <c r="T131" i="9" s="1"/>
  <c r="T130" i="9" s="1"/>
  <c r="R133" i="9"/>
  <c r="R132" i="9"/>
  <c r="P133" i="9"/>
  <c r="P132" i="9"/>
  <c r="P131" i="9" s="1"/>
  <c r="P130" i="9" s="1"/>
  <c r="AU103" i="1" s="1"/>
  <c r="BK133" i="9"/>
  <c r="BF133" i="9"/>
  <c r="J127" i="9"/>
  <c r="F124" i="9"/>
  <c r="E122" i="9"/>
  <c r="J94" i="9"/>
  <c r="F91" i="9"/>
  <c r="E89" i="9"/>
  <c r="J23" i="9"/>
  <c r="E23" i="9"/>
  <c r="J126" i="9" s="1"/>
  <c r="J93" i="9"/>
  <c r="J22" i="9"/>
  <c r="J20" i="9"/>
  <c r="E20" i="9"/>
  <c r="F127" i="9"/>
  <c r="F94" i="9"/>
  <c r="J19" i="9"/>
  <c r="J17" i="9"/>
  <c r="E17" i="9"/>
  <c r="F93" i="9" s="1"/>
  <c r="J16" i="9"/>
  <c r="J14" i="9"/>
  <c r="J91" i="9" s="1"/>
  <c r="E7" i="9"/>
  <c r="E85" i="9" s="1"/>
  <c r="E118" i="9"/>
  <c r="J39" i="8"/>
  <c r="J38" i="8"/>
  <c r="AY102" i="1"/>
  <c r="J37" i="8"/>
  <c r="AX102" i="1"/>
  <c r="BI312" i="8"/>
  <c r="BH312" i="8"/>
  <c r="BG312" i="8"/>
  <c r="BE312" i="8"/>
  <c r="T312" i="8"/>
  <c r="R312" i="8"/>
  <c r="R309" i="8" s="1"/>
  <c r="P312" i="8"/>
  <c r="BK312" i="8"/>
  <c r="BF312" i="8"/>
  <c r="BI311" i="8"/>
  <c r="BH311" i="8"/>
  <c r="BG311" i="8"/>
  <c r="BE311" i="8"/>
  <c r="T311" i="8"/>
  <c r="R311" i="8"/>
  <c r="P311" i="8"/>
  <c r="BK311" i="8"/>
  <c r="BF311" i="8"/>
  <c r="BI310" i="8"/>
  <c r="BH310" i="8"/>
  <c r="BG310" i="8"/>
  <c r="BE310" i="8"/>
  <c r="T310" i="8"/>
  <c r="T309" i="8"/>
  <c r="R310" i="8"/>
  <c r="P310" i="8"/>
  <c r="P309" i="8"/>
  <c r="BK310" i="8"/>
  <c r="BF310" i="8"/>
  <c r="BI308" i="8"/>
  <c r="BH308" i="8"/>
  <c r="BG308" i="8"/>
  <c r="BE308" i="8"/>
  <c r="T308" i="8"/>
  <c r="R308" i="8"/>
  <c r="P308" i="8"/>
  <c r="BK308" i="8"/>
  <c r="BF308" i="8"/>
  <c r="BI307" i="8"/>
  <c r="BH307" i="8"/>
  <c r="BG307" i="8"/>
  <c r="BE307" i="8"/>
  <c r="T307" i="8"/>
  <c r="T306" i="8"/>
  <c r="R307" i="8"/>
  <c r="R306" i="8"/>
  <c r="P307" i="8"/>
  <c r="P306" i="8"/>
  <c r="BK307" i="8"/>
  <c r="BK306" i="8" s="1"/>
  <c r="J106" i="8" s="1"/>
  <c r="BF307" i="8"/>
  <c r="BI305" i="8"/>
  <c r="BH305" i="8"/>
  <c r="BG305" i="8"/>
  <c r="BE305" i="8"/>
  <c r="T305" i="8"/>
  <c r="R305" i="8"/>
  <c r="P305" i="8"/>
  <c r="BK305" i="8"/>
  <c r="BF305" i="8"/>
  <c r="BI304" i="8"/>
  <c r="BH304" i="8"/>
  <c r="BG304" i="8"/>
  <c r="BE304" i="8"/>
  <c r="T304" i="8"/>
  <c r="R304" i="8"/>
  <c r="P304" i="8"/>
  <c r="BK304" i="8"/>
  <c r="BF304" i="8"/>
  <c r="BI303" i="8"/>
  <c r="BH303" i="8"/>
  <c r="BG303" i="8"/>
  <c r="BE303" i="8"/>
  <c r="T303" i="8"/>
  <c r="R303" i="8"/>
  <c r="P303" i="8"/>
  <c r="BK303" i="8"/>
  <c r="BF303" i="8"/>
  <c r="BI302" i="8"/>
  <c r="BH302" i="8"/>
  <c r="BG302" i="8"/>
  <c r="BE302" i="8"/>
  <c r="T302" i="8"/>
  <c r="R302" i="8"/>
  <c r="P302" i="8"/>
  <c r="BK302" i="8"/>
  <c r="BF302" i="8"/>
  <c r="BI301" i="8"/>
  <c r="BH301" i="8"/>
  <c r="BG301" i="8"/>
  <c r="BE301" i="8"/>
  <c r="T301" i="8"/>
  <c r="R301" i="8"/>
  <c r="P301" i="8"/>
  <c r="BK301" i="8"/>
  <c r="BF301" i="8"/>
  <c r="BI300" i="8"/>
  <c r="BH300" i="8"/>
  <c r="BG300" i="8"/>
  <c r="BE300" i="8"/>
  <c r="T300" i="8"/>
  <c r="R300" i="8"/>
  <c r="P300" i="8"/>
  <c r="BK300" i="8"/>
  <c r="BF300" i="8"/>
  <c r="BI299" i="8"/>
  <c r="BH299" i="8"/>
  <c r="BG299" i="8"/>
  <c r="BE299" i="8"/>
  <c r="T299" i="8"/>
  <c r="R299" i="8"/>
  <c r="P299" i="8"/>
  <c r="BK299" i="8"/>
  <c r="BF299" i="8"/>
  <c r="BI298" i="8"/>
  <c r="BH298" i="8"/>
  <c r="BG298" i="8"/>
  <c r="BE298" i="8"/>
  <c r="T298" i="8"/>
  <c r="R298" i="8"/>
  <c r="P298" i="8"/>
  <c r="BK298" i="8"/>
  <c r="BF298" i="8"/>
  <c r="BI297" i="8"/>
  <c r="BH297" i="8"/>
  <c r="BG297" i="8"/>
  <c r="BE297" i="8"/>
  <c r="T297" i="8"/>
  <c r="R297" i="8"/>
  <c r="P297" i="8"/>
  <c r="BK297" i="8"/>
  <c r="BF297" i="8"/>
  <c r="BI296" i="8"/>
  <c r="BH296" i="8"/>
  <c r="BG296" i="8"/>
  <c r="BE296" i="8"/>
  <c r="T296" i="8"/>
  <c r="R296" i="8"/>
  <c r="P296" i="8"/>
  <c r="BK296" i="8"/>
  <c r="BF296" i="8"/>
  <c r="BI295" i="8"/>
  <c r="BH295" i="8"/>
  <c r="BG295" i="8"/>
  <c r="BE295" i="8"/>
  <c r="T295" i="8"/>
  <c r="R295" i="8"/>
  <c r="P295" i="8"/>
  <c r="BK295" i="8"/>
  <c r="BF295" i="8"/>
  <c r="BI294" i="8"/>
  <c r="BH294" i="8"/>
  <c r="BG294" i="8"/>
  <c r="BE294" i="8"/>
  <c r="T294" i="8"/>
  <c r="R294" i="8"/>
  <c r="P294" i="8"/>
  <c r="BK294" i="8"/>
  <c r="BF294" i="8"/>
  <c r="BI293" i="8"/>
  <c r="BH293" i="8"/>
  <c r="BG293" i="8"/>
  <c r="BE293" i="8"/>
  <c r="T293" i="8"/>
  <c r="R293" i="8"/>
  <c r="P293" i="8"/>
  <c r="BK293" i="8"/>
  <c r="BF293" i="8"/>
  <c r="BI292" i="8"/>
  <c r="BH292" i="8"/>
  <c r="BG292" i="8"/>
  <c r="BE292" i="8"/>
  <c r="T292" i="8"/>
  <c r="R292" i="8"/>
  <c r="P292" i="8"/>
  <c r="BK292" i="8"/>
  <c r="BF292" i="8"/>
  <c r="BI291" i="8"/>
  <c r="BH291" i="8"/>
  <c r="BG291" i="8"/>
  <c r="BE291" i="8"/>
  <c r="T291" i="8"/>
  <c r="R291" i="8"/>
  <c r="P291" i="8"/>
  <c r="BK291" i="8"/>
  <c r="BF291" i="8"/>
  <c r="BI290" i="8"/>
  <c r="BH290" i="8"/>
  <c r="BG290" i="8"/>
  <c r="BE290" i="8"/>
  <c r="T290" i="8"/>
  <c r="R290" i="8"/>
  <c r="P290" i="8"/>
  <c r="BK290" i="8"/>
  <c r="BF290" i="8"/>
  <c r="BI289" i="8"/>
  <c r="BH289" i="8"/>
  <c r="BG289" i="8"/>
  <c r="BE289" i="8"/>
  <c r="T289" i="8"/>
  <c r="R289" i="8"/>
  <c r="P289" i="8"/>
  <c r="BK289" i="8"/>
  <c r="BF289" i="8"/>
  <c r="BI288" i="8"/>
  <c r="BH288" i="8"/>
  <c r="BG288" i="8"/>
  <c r="BE288" i="8"/>
  <c r="T288" i="8"/>
  <c r="R288" i="8"/>
  <c r="P288" i="8"/>
  <c r="BK288" i="8"/>
  <c r="BF288" i="8"/>
  <c r="BI287" i="8"/>
  <c r="BH287" i="8"/>
  <c r="BG287" i="8"/>
  <c r="BE287" i="8"/>
  <c r="T287" i="8"/>
  <c r="T286" i="8"/>
  <c r="R287" i="8"/>
  <c r="R286" i="8" s="1"/>
  <c r="P287" i="8"/>
  <c r="P286" i="8"/>
  <c r="BK287" i="8"/>
  <c r="BF287" i="8"/>
  <c r="BI285" i="8"/>
  <c r="BH285" i="8"/>
  <c r="BG285" i="8"/>
  <c r="BE285" i="8"/>
  <c r="T285" i="8"/>
  <c r="R285" i="8"/>
  <c r="P285" i="8"/>
  <c r="BK285" i="8"/>
  <c r="BF285" i="8"/>
  <c r="BI284" i="8"/>
  <c r="BH284" i="8"/>
  <c r="BG284" i="8"/>
  <c r="BE284" i="8"/>
  <c r="T284" i="8"/>
  <c r="R284" i="8"/>
  <c r="P284" i="8"/>
  <c r="BK284" i="8"/>
  <c r="BF284" i="8"/>
  <c r="BI283" i="8"/>
  <c r="BH283" i="8"/>
  <c r="BG283" i="8"/>
  <c r="BE283" i="8"/>
  <c r="T283" i="8"/>
  <c r="R283" i="8"/>
  <c r="P283" i="8"/>
  <c r="BK283" i="8"/>
  <c r="BF283" i="8"/>
  <c r="BI282" i="8"/>
  <c r="BH282" i="8"/>
  <c r="BG282" i="8"/>
  <c r="BE282" i="8"/>
  <c r="T282" i="8"/>
  <c r="R282" i="8"/>
  <c r="P282" i="8"/>
  <c r="BK282" i="8"/>
  <c r="BF282" i="8"/>
  <c r="BI281" i="8"/>
  <c r="BH281" i="8"/>
  <c r="BG281" i="8"/>
  <c r="BE281" i="8"/>
  <c r="T281" i="8"/>
  <c r="R281" i="8"/>
  <c r="P281" i="8"/>
  <c r="BK281" i="8"/>
  <c r="BF281" i="8"/>
  <c r="BI280" i="8"/>
  <c r="BH280" i="8"/>
  <c r="BG280" i="8"/>
  <c r="BE280" i="8"/>
  <c r="T280" i="8"/>
  <c r="R280" i="8"/>
  <c r="P280" i="8"/>
  <c r="BK280" i="8"/>
  <c r="BF280" i="8"/>
  <c r="BI279" i="8"/>
  <c r="BH279" i="8"/>
  <c r="BG279" i="8"/>
  <c r="BE279" i="8"/>
  <c r="T279" i="8"/>
  <c r="R279" i="8"/>
  <c r="P279" i="8"/>
  <c r="BK279" i="8"/>
  <c r="BF279" i="8"/>
  <c r="BI278" i="8"/>
  <c r="BH278" i="8"/>
  <c r="BG278" i="8"/>
  <c r="BE278" i="8"/>
  <c r="T278" i="8"/>
  <c r="R278" i="8"/>
  <c r="P278" i="8"/>
  <c r="BK278" i="8"/>
  <c r="BF278" i="8"/>
  <c r="BI277" i="8"/>
  <c r="BH277" i="8"/>
  <c r="BG277" i="8"/>
  <c r="BE277" i="8"/>
  <c r="T277" i="8"/>
  <c r="R277" i="8"/>
  <c r="P277" i="8"/>
  <c r="BK277" i="8"/>
  <c r="BF277" i="8"/>
  <c r="BI276" i="8"/>
  <c r="BH276" i="8"/>
  <c r="BG276" i="8"/>
  <c r="BE276" i="8"/>
  <c r="T276" i="8"/>
  <c r="R276" i="8"/>
  <c r="P276" i="8"/>
  <c r="BK276" i="8"/>
  <c r="BF276" i="8"/>
  <c r="BI275" i="8"/>
  <c r="BH275" i="8"/>
  <c r="BG275" i="8"/>
  <c r="BE275" i="8"/>
  <c r="T275" i="8"/>
  <c r="R275" i="8"/>
  <c r="P275" i="8"/>
  <c r="BK275" i="8"/>
  <c r="BF275" i="8"/>
  <c r="BI274" i="8"/>
  <c r="BH274" i="8"/>
  <c r="BG274" i="8"/>
  <c r="BE274" i="8"/>
  <c r="T274" i="8"/>
  <c r="R274" i="8"/>
  <c r="P274" i="8"/>
  <c r="BK274" i="8"/>
  <c r="BF274" i="8"/>
  <c r="BI273" i="8"/>
  <c r="BH273" i="8"/>
  <c r="BG273" i="8"/>
  <c r="BE273" i="8"/>
  <c r="T273" i="8"/>
  <c r="R273" i="8"/>
  <c r="P273" i="8"/>
  <c r="BK273" i="8"/>
  <c r="BF273" i="8"/>
  <c r="BI272" i="8"/>
  <c r="BH272" i="8"/>
  <c r="BG272" i="8"/>
  <c r="BE272" i="8"/>
  <c r="T272" i="8"/>
  <c r="R272" i="8"/>
  <c r="P272" i="8"/>
  <c r="BK272" i="8"/>
  <c r="BF272" i="8"/>
  <c r="BI271" i="8"/>
  <c r="BH271" i="8"/>
  <c r="BG271" i="8"/>
  <c r="BE271" i="8"/>
  <c r="T271" i="8"/>
  <c r="R271" i="8"/>
  <c r="P271" i="8"/>
  <c r="BK271" i="8"/>
  <c r="BF271" i="8"/>
  <c r="BI270" i="8"/>
  <c r="BH270" i="8"/>
  <c r="BG270" i="8"/>
  <c r="BE270" i="8"/>
  <c r="T270" i="8"/>
  <c r="R270" i="8"/>
  <c r="P270" i="8"/>
  <c r="BK270" i="8"/>
  <c r="BF270" i="8"/>
  <c r="BI269" i="8"/>
  <c r="BH269" i="8"/>
  <c r="BG269" i="8"/>
  <c r="BE269" i="8"/>
  <c r="T269" i="8"/>
  <c r="R269" i="8"/>
  <c r="P269" i="8"/>
  <c r="BK269" i="8"/>
  <c r="BF269" i="8"/>
  <c r="BI268" i="8"/>
  <c r="BH268" i="8"/>
  <c r="BG268" i="8"/>
  <c r="BE268" i="8"/>
  <c r="T268" i="8"/>
  <c r="R268" i="8"/>
  <c r="P268" i="8"/>
  <c r="BK268" i="8"/>
  <c r="BF268" i="8"/>
  <c r="BI267" i="8"/>
  <c r="BH267" i="8"/>
  <c r="BG267" i="8"/>
  <c r="BE267" i="8"/>
  <c r="T267" i="8"/>
  <c r="R267" i="8"/>
  <c r="P267" i="8"/>
  <c r="BK267" i="8"/>
  <c r="BF267" i="8"/>
  <c r="BI266" i="8"/>
  <c r="BH266" i="8"/>
  <c r="BG266" i="8"/>
  <c r="BE266" i="8"/>
  <c r="T266" i="8"/>
  <c r="R266" i="8"/>
  <c r="P266" i="8"/>
  <c r="BK266" i="8"/>
  <c r="BF266" i="8"/>
  <c r="BI265" i="8"/>
  <c r="BH265" i="8"/>
  <c r="BG265" i="8"/>
  <c r="BE265" i="8"/>
  <c r="T265" i="8"/>
  <c r="R265" i="8"/>
  <c r="P265" i="8"/>
  <c r="BK265" i="8"/>
  <c r="BF265" i="8"/>
  <c r="BI264" i="8"/>
  <c r="BH264" i="8"/>
  <c r="BG264" i="8"/>
  <c r="BE264" i="8"/>
  <c r="T264" i="8"/>
  <c r="R264" i="8"/>
  <c r="P264" i="8"/>
  <c r="BK264" i="8"/>
  <c r="BF264" i="8"/>
  <c r="BI263" i="8"/>
  <c r="BH263" i="8"/>
  <c r="BG263" i="8"/>
  <c r="BE263" i="8"/>
  <c r="T263" i="8"/>
  <c r="R263" i="8"/>
  <c r="P263" i="8"/>
  <c r="BK263" i="8"/>
  <c r="BF263" i="8"/>
  <c r="BI262" i="8"/>
  <c r="BH262" i="8"/>
  <c r="BG262" i="8"/>
  <c r="BE262" i="8"/>
  <c r="T262" i="8"/>
  <c r="R262" i="8"/>
  <c r="P262" i="8"/>
  <c r="BK262" i="8"/>
  <c r="BF262" i="8"/>
  <c r="BI261" i="8"/>
  <c r="BH261" i="8"/>
  <c r="BG261" i="8"/>
  <c r="BE261" i="8"/>
  <c r="T261" i="8"/>
  <c r="R261" i="8"/>
  <c r="P261" i="8"/>
  <c r="BK261" i="8"/>
  <c r="BF261" i="8"/>
  <c r="BI260" i="8"/>
  <c r="BH260" i="8"/>
  <c r="BG260" i="8"/>
  <c r="BE260" i="8"/>
  <c r="T260" i="8"/>
  <c r="R260" i="8"/>
  <c r="P260" i="8"/>
  <c r="BK260" i="8"/>
  <c r="BF260" i="8"/>
  <c r="BI259" i="8"/>
  <c r="BH259" i="8"/>
  <c r="BG259" i="8"/>
  <c r="BE259" i="8"/>
  <c r="T259" i="8"/>
  <c r="R259" i="8"/>
  <c r="P259" i="8"/>
  <c r="BK259" i="8"/>
  <c r="BF259" i="8"/>
  <c r="BI258" i="8"/>
  <c r="BH258" i="8"/>
  <c r="BG258" i="8"/>
  <c r="BE258" i="8"/>
  <c r="T258" i="8"/>
  <c r="R258" i="8"/>
  <c r="P258" i="8"/>
  <c r="BK258" i="8"/>
  <c r="BF258" i="8"/>
  <c r="BI257" i="8"/>
  <c r="BH257" i="8"/>
  <c r="BG257" i="8"/>
  <c r="BE257" i="8"/>
  <c r="T257" i="8"/>
  <c r="R257" i="8"/>
  <c r="P257" i="8"/>
  <c r="BK257" i="8"/>
  <c r="BF257" i="8"/>
  <c r="BI256" i="8"/>
  <c r="BH256" i="8"/>
  <c r="BG256" i="8"/>
  <c r="BE256" i="8"/>
  <c r="T256" i="8"/>
  <c r="R256" i="8"/>
  <c r="P256" i="8"/>
  <c r="BK256" i="8"/>
  <c r="BF256" i="8"/>
  <c r="BI255" i="8"/>
  <c r="BH255" i="8"/>
  <c r="BG255" i="8"/>
  <c r="BE255" i="8"/>
  <c r="T255" i="8"/>
  <c r="R255" i="8"/>
  <c r="P255" i="8"/>
  <c r="BK255" i="8"/>
  <c r="BF255" i="8"/>
  <c r="BI254" i="8"/>
  <c r="BH254" i="8"/>
  <c r="BG254" i="8"/>
  <c r="BE254" i="8"/>
  <c r="T254" i="8"/>
  <c r="R254" i="8"/>
  <c r="P254" i="8"/>
  <c r="BK254" i="8"/>
  <c r="BF254" i="8"/>
  <c r="BI253" i="8"/>
  <c r="BH253" i="8"/>
  <c r="BG253" i="8"/>
  <c r="BE253" i="8"/>
  <c r="T253" i="8"/>
  <c r="R253" i="8"/>
  <c r="P253" i="8"/>
  <c r="BK253" i="8"/>
  <c r="BF253" i="8"/>
  <c r="BI252" i="8"/>
  <c r="BH252" i="8"/>
  <c r="BG252" i="8"/>
  <c r="BE252" i="8"/>
  <c r="T252" i="8"/>
  <c r="R252" i="8"/>
  <c r="P252" i="8"/>
  <c r="BK252" i="8"/>
  <c r="BF252" i="8"/>
  <c r="BI251" i="8"/>
  <c r="BH251" i="8"/>
  <c r="BG251" i="8"/>
  <c r="BE251" i="8"/>
  <c r="T251" i="8"/>
  <c r="R251" i="8"/>
  <c r="P251" i="8"/>
  <c r="BK251" i="8"/>
  <c r="BF251" i="8"/>
  <c r="BI250" i="8"/>
  <c r="BH250" i="8"/>
  <c r="BG250" i="8"/>
  <c r="BE250" i="8"/>
  <c r="T250" i="8"/>
  <c r="R250" i="8"/>
  <c r="P250" i="8"/>
  <c r="BK250" i="8"/>
  <c r="BF250" i="8"/>
  <c r="BI249" i="8"/>
  <c r="BH249" i="8"/>
  <c r="BG249" i="8"/>
  <c r="BE249" i="8"/>
  <c r="T249" i="8"/>
  <c r="R249" i="8"/>
  <c r="P249" i="8"/>
  <c r="BK249" i="8"/>
  <c r="BF249" i="8"/>
  <c r="BI248" i="8"/>
  <c r="BH248" i="8"/>
  <c r="BG248" i="8"/>
  <c r="BE248" i="8"/>
  <c r="T248" i="8"/>
  <c r="R248" i="8"/>
  <c r="P248" i="8"/>
  <c r="BK248" i="8"/>
  <c r="BF248" i="8"/>
  <c r="BI247" i="8"/>
  <c r="BH247" i="8"/>
  <c r="BG247" i="8"/>
  <c r="BE247" i="8"/>
  <c r="T247" i="8"/>
  <c r="R247" i="8"/>
  <c r="P247" i="8"/>
  <c r="BK247" i="8"/>
  <c r="BF247" i="8"/>
  <c r="BI246" i="8"/>
  <c r="BH246" i="8"/>
  <c r="BG246" i="8"/>
  <c r="BE246" i="8"/>
  <c r="T246" i="8"/>
  <c r="R246" i="8"/>
  <c r="P246" i="8"/>
  <c r="BK246" i="8"/>
  <c r="BF246" i="8"/>
  <c r="BI245" i="8"/>
  <c r="BH245" i="8"/>
  <c r="BG245" i="8"/>
  <c r="BE245" i="8"/>
  <c r="T245" i="8"/>
  <c r="R245" i="8"/>
  <c r="P245" i="8"/>
  <c r="BK245" i="8"/>
  <c r="BF245" i="8"/>
  <c r="BI244" i="8"/>
  <c r="BH244" i="8"/>
  <c r="BG244" i="8"/>
  <c r="BE244" i="8"/>
  <c r="T244" i="8"/>
  <c r="R244" i="8"/>
  <c r="P244" i="8"/>
  <c r="BK244" i="8"/>
  <c r="BF244" i="8"/>
  <c r="BI243" i="8"/>
  <c r="BH243" i="8"/>
  <c r="BG243" i="8"/>
  <c r="BE243" i="8"/>
  <c r="T243" i="8"/>
  <c r="R243" i="8"/>
  <c r="P243" i="8"/>
  <c r="BK243" i="8"/>
  <c r="BF243" i="8"/>
  <c r="BI242" i="8"/>
  <c r="BH242" i="8"/>
  <c r="BG242" i="8"/>
  <c r="BE242" i="8"/>
  <c r="T242" i="8"/>
  <c r="R242" i="8"/>
  <c r="P242" i="8"/>
  <c r="BK242" i="8"/>
  <c r="BF242" i="8"/>
  <c r="BI241" i="8"/>
  <c r="BH241" i="8"/>
  <c r="BG241" i="8"/>
  <c r="BE241" i="8"/>
  <c r="T241" i="8"/>
  <c r="R241" i="8"/>
  <c r="P241" i="8"/>
  <c r="BK241" i="8"/>
  <c r="BF241" i="8"/>
  <c r="BI240" i="8"/>
  <c r="BH240" i="8"/>
  <c r="BG240" i="8"/>
  <c r="BE240" i="8"/>
  <c r="T240" i="8"/>
  <c r="R240" i="8"/>
  <c r="P240" i="8"/>
  <c r="BK240" i="8"/>
  <c r="BF240" i="8"/>
  <c r="BI239" i="8"/>
  <c r="BH239" i="8"/>
  <c r="BG239" i="8"/>
  <c r="BE239" i="8"/>
  <c r="T239" i="8"/>
  <c r="R239" i="8"/>
  <c r="P239" i="8"/>
  <c r="BK239" i="8"/>
  <c r="BF239" i="8"/>
  <c r="BI238" i="8"/>
  <c r="BH238" i="8"/>
  <c r="BG238" i="8"/>
  <c r="BE238" i="8"/>
  <c r="T238" i="8"/>
  <c r="R238" i="8"/>
  <c r="P238" i="8"/>
  <c r="BK238" i="8"/>
  <c r="BF238" i="8"/>
  <c r="BI237" i="8"/>
  <c r="BH237" i="8"/>
  <c r="BG237" i="8"/>
  <c r="BE237" i="8"/>
  <c r="T237" i="8"/>
  <c r="R237" i="8"/>
  <c r="P237" i="8"/>
  <c r="BK237" i="8"/>
  <c r="BF237" i="8"/>
  <c r="BI236" i="8"/>
  <c r="BH236" i="8"/>
  <c r="BG236" i="8"/>
  <c r="BE236" i="8"/>
  <c r="T236" i="8"/>
  <c r="R236" i="8"/>
  <c r="P236" i="8"/>
  <c r="BK236" i="8"/>
  <c r="BF236" i="8"/>
  <c r="BI235" i="8"/>
  <c r="BH235" i="8"/>
  <c r="BG235" i="8"/>
  <c r="BE235" i="8"/>
  <c r="T235" i="8"/>
  <c r="R235" i="8"/>
  <c r="P235" i="8"/>
  <c r="BK235" i="8"/>
  <c r="BF235" i="8"/>
  <c r="BI234" i="8"/>
  <c r="BH234" i="8"/>
  <c r="BG234" i="8"/>
  <c r="BE234" i="8"/>
  <c r="T234" i="8"/>
  <c r="R234" i="8"/>
  <c r="P234" i="8"/>
  <c r="BK234" i="8"/>
  <c r="BF234" i="8"/>
  <c r="BI233" i="8"/>
  <c r="BH233" i="8"/>
  <c r="BG233" i="8"/>
  <c r="BE233" i="8"/>
  <c r="T233" i="8"/>
  <c r="R233" i="8"/>
  <c r="P233" i="8"/>
  <c r="BK233" i="8"/>
  <c r="BF233" i="8"/>
  <c r="BI232" i="8"/>
  <c r="BH232" i="8"/>
  <c r="BG232" i="8"/>
  <c r="BE232" i="8"/>
  <c r="T232" i="8"/>
  <c r="R232" i="8"/>
  <c r="P232" i="8"/>
  <c r="BK232" i="8"/>
  <c r="BF232" i="8"/>
  <c r="BI231" i="8"/>
  <c r="BH231" i="8"/>
  <c r="BG231" i="8"/>
  <c r="BE231" i="8"/>
  <c r="T231" i="8"/>
  <c r="R231" i="8"/>
  <c r="P231" i="8"/>
  <c r="BK231" i="8"/>
  <c r="BF231" i="8"/>
  <c r="BI230" i="8"/>
  <c r="BH230" i="8"/>
  <c r="BG230" i="8"/>
  <c r="BE230" i="8"/>
  <c r="T230" i="8"/>
  <c r="R230" i="8"/>
  <c r="P230" i="8"/>
  <c r="BK230" i="8"/>
  <c r="BF230" i="8"/>
  <c r="BI229" i="8"/>
  <c r="BH229" i="8"/>
  <c r="BG229" i="8"/>
  <c r="BE229" i="8"/>
  <c r="T229" i="8"/>
  <c r="R229" i="8"/>
  <c r="P229" i="8"/>
  <c r="BK229" i="8"/>
  <c r="BF229" i="8"/>
  <c r="BI228" i="8"/>
  <c r="BH228" i="8"/>
  <c r="BG228" i="8"/>
  <c r="BE228" i="8"/>
  <c r="T228" i="8"/>
  <c r="R228" i="8"/>
  <c r="P228" i="8"/>
  <c r="BK228" i="8"/>
  <c r="BF228" i="8"/>
  <c r="BI227" i="8"/>
  <c r="BH227" i="8"/>
  <c r="BG227" i="8"/>
  <c r="BE227" i="8"/>
  <c r="T227" i="8"/>
  <c r="R227" i="8"/>
  <c r="P227" i="8"/>
  <c r="BK227" i="8"/>
  <c r="BF227" i="8"/>
  <c r="BI226" i="8"/>
  <c r="BH226" i="8"/>
  <c r="BG226" i="8"/>
  <c r="BE226" i="8"/>
  <c r="T226" i="8"/>
  <c r="R226" i="8"/>
  <c r="P226" i="8"/>
  <c r="BK226" i="8"/>
  <c r="BF226" i="8"/>
  <c r="BI225" i="8"/>
  <c r="BH225" i="8"/>
  <c r="BG225" i="8"/>
  <c r="BE225" i="8"/>
  <c r="T225" i="8"/>
  <c r="R225" i="8"/>
  <c r="P225" i="8"/>
  <c r="BK225" i="8"/>
  <c r="BF225" i="8"/>
  <c r="BI224" i="8"/>
  <c r="BH224" i="8"/>
  <c r="BG224" i="8"/>
  <c r="BE224" i="8"/>
  <c r="T224" i="8"/>
  <c r="R224" i="8"/>
  <c r="P224" i="8"/>
  <c r="BK224" i="8"/>
  <c r="BF224" i="8"/>
  <c r="BI223" i="8"/>
  <c r="BH223" i="8"/>
  <c r="BG223" i="8"/>
  <c r="BE223" i="8"/>
  <c r="T223" i="8"/>
  <c r="R223" i="8"/>
  <c r="P223" i="8"/>
  <c r="BK223" i="8"/>
  <c r="BF223" i="8"/>
  <c r="BI222" i="8"/>
  <c r="BH222" i="8"/>
  <c r="BG222" i="8"/>
  <c r="BE222" i="8"/>
  <c r="T222" i="8"/>
  <c r="R222" i="8"/>
  <c r="P222" i="8"/>
  <c r="BK222" i="8"/>
  <c r="BF222" i="8"/>
  <c r="BI221" i="8"/>
  <c r="BH221" i="8"/>
  <c r="BG221" i="8"/>
  <c r="BE221" i="8"/>
  <c r="T221" i="8"/>
  <c r="R221" i="8"/>
  <c r="P221" i="8"/>
  <c r="BK221" i="8"/>
  <c r="BF221" i="8"/>
  <c r="BI220" i="8"/>
  <c r="BH220" i="8"/>
  <c r="BG220" i="8"/>
  <c r="BE220" i="8"/>
  <c r="T220" i="8"/>
  <c r="R220" i="8"/>
  <c r="P220" i="8"/>
  <c r="BK220" i="8"/>
  <c r="BF220" i="8"/>
  <c r="BI219" i="8"/>
  <c r="BH219" i="8"/>
  <c r="BG219" i="8"/>
  <c r="BE219" i="8"/>
  <c r="T219" i="8"/>
  <c r="R219" i="8"/>
  <c r="P219" i="8"/>
  <c r="BK219" i="8"/>
  <c r="BF219" i="8"/>
  <c r="BI218" i="8"/>
  <c r="BH218" i="8"/>
  <c r="BG218" i="8"/>
  <c r="BE218" i="8"/>
  <c r="T218" i="8"/>
  <c r="R218" i="8"/>
  <c r="P218" i="8"/>
  <c r="BK218" i="8"/>
  <c r="BF218" i="8"/>
  <c r="BI217" i="8"/>
  <c r="BH217" i="8"/>
  <c r="BG217" i="8"/>
  <c r="BE217" i="8"/>
  <c r="T217" i="8"/>
  <c r="R217" i="8"/>
  <c r="P217" i="8"/>
  <c r="BK217" i="8"/>
  <c r="BF217" i="8"/>
  <c r="BI216" i="8"/>
  <c r="BH216" i="8"/>
  <c r="BG216" i="8"/>
  <c r="BE216" i="8"/>
  <c r="T216" i="8"/>
  <c r="R216" i="8"/>
  <c r="P216" i="8"/>
  <c r="BK216" i="8"/>
  <c r="BF216" i="8"/>
  <c r="BI215" i="8"/>
  <c r="BH215" i="8"/>
  <c r="BG215" i="8"/>
  <c r="BE215" i="8"/>
  <c r="T215" i="8"/>
  <c r="R215" i="8"/>
  <c r="P215" i="8"/>
  <c r="BK215" i="8"/>
  <c r="BF215" i="8"/>
  <c r="BI214" i="8"/>
  <c r="BH214" i="8"/>
  <c r="BG214" i="8"/>
  <c r="BE214" i="8"/>
  <c r="T214" i="8"/>
  <c r="R214" i="8"/>
  <c r="P214" i="8"/>
  <c r="BK214" i="8"/>
  <c r="BF214" i="8"/>
  <c r="BI213" i="8"/>
  <c r="BH213" i="8"/>
  <c r="BG213" i="8"/>
  <c r="BE213" i="8"/>
  <c r="T213" i="8"/>
  <c r="R213" i="8"/>
  <c r="P213" i="8"/>
  <c r="BK213" i="8"/>
  <c r="BF213" i="8"/>
  <c r="BI212" i="8"/>
  <c r="BH212" i="8"/>
  <c r="BG212" i="8"/>
  <c r="BE212" i="8"/>
  <c r="T212" i="8"/>
  <c r="R212" i="8"/>
  <c r="P212" i="8"/>
  <c r="BK212" i="8"/>
  <c r="BF212" i="8"/>
  <c r="BI211" i="8"/>
  <c r="BH211" i="8"/>
  <c r="BG211" i="8"/>
  <c r="BE211" i="8"/>
  <c r="T211" i="8"/>
  <c r="R211" i="8"/>
  <c r="P211" i="8"/>
  <c r="BK211" i="8"/>
  <c r="BF211" i="8"/>
  <c r="BI210" i="8"/>
  <c r="BH210" i="8"/>
  <c r="BG210" i="8"/>
  <c r="BE210" i="8"/>
  <c r="T210" i="8"/>
  <c r="R210" i="8"/>
  <c r="P210" i="8"/>
  <c r="BK210" i="8"/>
  <c r="BF210" i="8"/>
  <c r="BI209" i="8"/>
  <c r="BH209" i="8"/>
  <c r="BG209" i="8"/>
  <c r="BE209" i="8"/>
  <c r="T209" i="8"/>
  <c r="R209" i="8"/>
  <c r="P209" i="8"/>
  <c r="BK209" i="8"/>
  <c r="BF209" i="8"/>
  <c r="BI208" i="8"/>
  <c r="BH208" i="8"/>
  <c r="BG208" i="8"/>
  <c r="BE208" i="8"/>
  <c r="T208" i="8"/>
  <c r="R208" i="8"/>
  <c r="P208" i="8"/>
  <c r="BK208" i="8"/>
  <c r="BF208" i="8"/>
  <c r="BI207" i="8"/>
  <c r="BH207" i="8"/>
  <c r="BG207" i="8"/>
  <c r="BE207" i="8"/>
  <c r="T207" i="8"/>
  <c r="R207" i="8"/>
  <c r="P207" i="8"/>
  <c r="BK207" i="8"/>
  <c r="BF207" i="8"/>
  <c r="BI206" i="8"/>
  <c r="BH206" i="8"/>
  <c r="BG206" i="8"/>
  <c r="BE206" i="8"/>
  <c r="T206" i="8"/>
  <c r="R206" i="8"/>
  <c r="P206" i="8"/>
  <c r="BK206" i="8"/>
  <c r="BF206" i="8"/>
  <c r="BI205" i="8"/>
  <c r="BH205" i="8"/>
  <c r="BG205" i="8"/>
  <c r="BE205" i="8"/>
  <c r="T205" i="8"/>
  <c r="R205" i="8"/>
  <c r="P205" i="8"/>
  <c r="BK205" i="8"/>
  <c r="BF205" i="8"/>
  <c r="BI204" i="8"/>
  <c r="BH204" i="8"/>
  <c r="BG204" i="8"/>
  <c r="BE204" i="8"/>
  <c r="T204" i="8"/>
  <c r="R204" i="8"/>
  <c r="P204" i="8"/>
  <c r="BK204" i="8"/>
  <c r="BF204" i="8"/>
  <c r="BI203" i="8"/>
  <c r="BH203" i="8"/>
  <c r="BG203" i="8"/>
  <c r="BE203" i="8"/>
  <c r="T203" i="8"/>
  <c r="R203" i="8"/>
  <c r="P203" i="8"/>
  <c r="BK203" i="8"/>
  <c r="BF203" i="8"/>
  <c r="BI202" i="8"/>
  <c r="BH202" i="8"/>
  <c r="BG202" i="8"/>
  <c r="BE202" i="8"/>
  <c r="T202" i="8"/>
  <c r="T201" i="8"/>
  <c r="R202" i="8"/>
  <c r="P202" i="8"/>
  <c r="P201" i="8" s="1"/>
  <c r="BK202" i="8"/>
  <c r="BF202" i="8"/>
  <c r="BI200" i="8"/>
  <c r="BH200" i="8"/>
  <c r="BG200" i="8"/>
  <c r="BE200" i="8"/>
  <c r="T200" i="8"/>
  <c r="R200" i="8"/>
  <c r="P200" i="8"/>
  <c r="BK200" i="8"/>
  <c r="BF200" i="8"/>
  <c r="BI199" i="8"/>
  <c r="BH199" i="8"/>
  <c r="BG199" i="8"/>
  <c r="BE199" i="8"/>
  <c r="T199" i="8"/>
  <c r="R199" i="8"/>
  <c r="P199" i="8"/>
  <c r="BK199" i="8"/>
  <c r="BF199" i="8"/>
  <c r="BI198" i="8"/>
  <c r="BH198" i="8"/>
  <c r="BG198" i="8"/>
  <c r="BE198" i="8"/>
  <c r="T198" i="8"/>
  <c r="R198" i="8"/>
  <c r="P198" i="8"/>
  <c r="BK198" i="8"/>
  <c r="BF198" i="8"/>
  <c r="BI197" i="8"/>
  <c r="BH197" i="8"/>
  <c r="BG197" i="8"/>
  <c r="BE197" i="8"/>
  <c r="T197" i="8"/>
  <c r="R197" i="8"/>
  <c r="P197" i="8"/>
  <c r="BK197" i="8"/>
  <c r="BF197" i="8"/>
  <c r="BI196" i="8"/>
  <c r="BH196" i="8"/>
  <c r="BG196" i="8"/>
  <c r="BE196" i="8"/>
  <c r="T196" i="8"/>
  <c r="R196" i="8"/>
  <c r="P196" i="8"/>
  <c r="BK196" i="8"/>
  <c r="BF196" i="8"/>
  <c r="BI195" i="8"/>
  <c r="BH195" i="8"/>
  <c r="BG195" i="8"/>
  <c r="BE195" i="8"/>
  <c r="T195" i="8"/>
  <c r="R195" i="8"/>
  <c r="P195" i="8"/>
  <c r="BK195" i="8"/>
  <c r="BF195" i="8"/>
  <c r="BI194" i="8"/>
  <c r="BH194" i="8"/>
  <c r="BG194" i="8"/>
  <c r="BE194" i="8"/>
  <c r="T194" i="8"/>
  <c r="R194" i="8"/>
  <c r="P194" i="8"/>
  <c r="BK194" i="8"/>
  <c r="BF194" i="8"/>
  <c r="BI193" i="8"/>
  <c r="BH193" i="8"/>
  <c r="BG193" i="8"/>
  <c r="BE193" i="8"/>
  <c r="T193" i="8"/>
  <c r="R193" i="8"/>
  <c r="P193" i="8"/>
  <c r="BK193" i="8"/>
  <c r="BF193" i="8"/>
  <c r="BI192" i="8"/>
  <c r="BH192" i="8"/>
  <c r="BG192" i="8"/>
  <c r="BE192" i="8"/>
  <c r="T192" i="8"/>
  <c r="R192" i="8"/>
  <c r="P192" i="8"/>
  <c r="BK192" i="8"/>
  <c r="BF192" i="8"/>
  <c r="BI191" i="8"/>
  <c r="BH191" i="8"/>
  <c r="BG191" i="8"/>
  <c r="BE191" i="8"/>
  <c r="T191" i="8"/>
  <c r="R191" i="8"/>
  <c r="P191" i="8"/>
  <c r="BK191" i="8"/>
  <c r="BF191" i="8"/>
  <c r="BI190" i="8"/>
  <c r="BH190" i="8"/>
  <c r="BG190" i="8"/>
  <c r="BE190" i="8"/>
  <c r="T190" i="8"/>
  <c r="R190" i="8"/>
  <c r="P190" i="8"/>
  <c r="BK190" i="8"/>
  <c r="BF190" i="8"/>
  <c r="BI189" i="8"/>
  <c r="BH189" i="8"/>
  <c r="BG189" i="8"/>
  <c r="BE189" i="8"/>
  <c r="T189" i="8"/>
  <c r="R189" i="8"/>
  <c r="P189" i="8"/>
  <c r="BK189" i="8"/>
  <c r="BF189" i="8"/>
  <c r="BI188" i="8"/>
  <c r="BH188" i="8"/>
  <c r="BG188" i="8"/>
  <c r="BE188" i="8"/>
  <c r="T188" i="8"/>
  <c r="R188" i="8"/>
  <c r="P188" i="8"/>
  <c r="BK188" i="8"/>
  <c r="BF188" i="8"/>
  <c r="BI187" i="8"/>
  <c r="BH187" i="8"/>
  <c r="BG187" i="8"/>
  <c r="BE187" i="8"/>
  <c r="T187" i="8"/>
  <c r="R187" i="8"/>
  <c r="P187" i="8"/>
  <c r="BK187" i="8"/>
  <c r="BF187" i="8"/>
  <c r="BI186" i="8"/>
  <c r="BH186" i="8"/>
  <c r="BG186" i="8"/>
  <c r="BE186" i="8"/>
  <c r="T186" i="8"/>
  <c r="R186" i="8"/>
  <c r="P186" i="8"/>
  <c r="BK186" i="8"/>
  <c r="BF186" i="8"/>
  <c r="BI185" i="8"/>
  <c r="BH185" i="8"/>
  <c r="BG185" i="8"/>
  <c r="BE185" i="8"/>
  <c r="T185" i="8"/>
  <c r="R185" i="8"/>
  <c r="P185" i="8"/>
  <c r="BK185" i="8"/>
  <c r="BF185" i="8"/>
  <c r="BI184" i="8"/>
  <c r="BH184" i="8"/>
  <c r="BG184" i="8"/>
  <c r="BE184" i="8"/>
  <c r="T184" i="8"/>
  <c r="R184" i="8"/>
  <c r="P184" i="8"/>
  <c r="BK184" i="8"/>
  <c r="BF184" i="8"/>
  <c r="BI183" i="8"/>
  <c r="BH183" i="8"/>
  <c r="BG183" i="8"/>
  <c r="BE183" i="8"/>
  <c r="T183" i="8"/>
  <c r="T182" i="8"/>
  <c r="R183" i="8"/>
  <c r="R182" i="8" s="1"/>
  <c r="P183" i="8"/>
  <c r="P182" i="8"/>
  <c r="BK183" i="8"/>
  <c r="BK182" i="8" s="1"/>
  <c r="J103" i="8" s="1"/>
  <c r="BF183" i="8"/>
  <c r="BI181" i="8"/>
  <c r="BH181" i="8"/>
  <c r="BG181" i="8"/>
  <c r="BE181" i="8"/>
  <c r="T181" i="8"/>
  <c r="R181" i="8"/>
  <c r="P181" i="8"/>
  <c r="BK181" i="8"/>
  <c r="BF181" i="8"/>
  <c r="BI180" i="8"/>
  <c r="BH180" i="8"/>
  <c r="BG180" i="8"/>
  <c r="BE180" i="8"/>
  <c r="T180" i="8"/>
  <c r="R180" i="8"/>
  <c r="P180" i="8"/>
  <c r="BK180" i="8"/>
  <c r="BF180" i="8"/>
  <c r="BI179" i="8"/>
  <c r="BH179" i="8"/>
  <c r="BG179" i="8"/>
  <c r="BE179" i="8"/>
  <c r="T179" i="8"/>
  <c r="R179" i="8"/>
  <c r="P179" i="8"/>
  <c r="BK179" i="8"/>
  <c r="BF179" i="8"/>
  <c r="BI178" i="8"/>
  <c r="BH178" i="8"/>
  <c r="BG178" i="8"/>
  <c r="BE178" i="8"/>
  <c r="T178" i="8"/>
  <c r="R178" i="8"/>
  <c r="P178" i="8"/>
  <c r="BK178" i="8"/>
  <c r="BF178" i="8"/>
  <c r="BI177" i="8"/>
  <c r="BH177" i="8"/>
  <c r="BG177" i="8"/>
  <c r="BE177" i="8"/>
  <c r="T177" i="8"/>
  <c r="R177" i="8"/>
  <c r="P177" i="8"/>
  <c r="BK177" i="8"/>
  <c r="BF177" i="8"/>
  <c r="BI176" i="8"/>
  <c r="BH176" i="8"/>
  <c r="BG176" i="8"/>
  <c r="BE176" i="8"/>
  <c r="T176" i="8"/>
  <c r="R176" i="8"/>
  <c r="P176" i="8"/>
  <c r="BK176" i="8"/>
  <c r="BF176" i="8"/>
  <c r="BI175" i="8"/>
  <c r="BH175" i="8"/>
  <c r="BG175" i="8"/>
  <c r="BE175" i="8"/>
  <c r="T175" i="8"/>
  <c r="R175" i="8"/>
  <c r="P175" i="8"/>
  <c r="BK175" i="8"/>
  <c r="BF175" i="8"/>
  <c r="BI174" i="8"/>
  <c r="BH174" i="8"/>
  <c r="BG174" i="8"/>
  <c r="BE174" i="8"/>
  <c r="T174" i="8"/>
  <c r="R174" i="8"/>
  <c r="P174" i="8"/>
  <c r="BK174" i="8"/>
  <c r="BF174" i="8"/>
  <c r="BI173" i="8"/>
  <c r="BH173" i="8"/>
  <c r="BG173" i="8"/>
  <c r="BE173" i="8"/>
  <c r="T173" i="8"/>
  <c r="R173" i="8"/>
  <c r="P173" i="8"/>
  <c r="BK173" i="8"/>
  <c r="BF173" i="8"/>
  <c r="BI172" i="8"/>
  <c r="BH172" i="8"/>
  <c r="BG172" i="8"/>
  <c r="BE172" i="8"/>
  <c r="T172" i="8"/>
  <c r="R172" i="8"/>
  <c r="P172" i="8"/>
  <c r="BK172" i="8"/>
  <c r="BF172" i="8"/>
  <c r="BI171" i="8"/>
  <c r="BH171" i="8"/>
  <c r="BG171" i="8"/>
  <c r="BE171" i="8"/>
  <c r="T171" i="8"/>
  <c r="R171" i="8"/>
  <c r="P171" i="8"/>
  <c r="BK171" i="8"/>
  <c r="BF171" i="8"/>
  <c r="BI170" i="8"/>
  <c r="BH170" i="8"/>
  <c r="BG170" i="8"/>
  <c r="BE170" i="8"/>
  <c r="T170" i="8"/>
  <c r="R170" i="8"/>
  <c r="P170" i="8"/>
  <c r="BK170" i="8"/>
  <c r="BF170" i="8"/>
  <c r="BI169" i="8"/>
  <c r="BH169" i="8"/>
  <c r="BG169" i="8"/>
  <c r="BE169" i="8"/>
  <c r="T169" i="8"/>
  <c r="R169" i="8"/>
  <c r="P169" i="8"/>
  <c r="BK169" i="8"/>
  <c r="BF169" i="8"/>
  <c r="BI168" i="8"/>
  <c r="BH168" i="8"/>
  <c r="BG168" i="8"/>
  <c r="BE168" i="8"/>
  <c r="T168" i="8"/>
  <c r="R168" i="8"/>
  <c r="P168" i="8"/>
  <c r="BK168" i="8"/>
  <c r="BF168" i="8"/>
  <c r="BI167" i="8"/>
  <c r="BH167" i="8"/>
  <c r="BG167" i="8"/>
  <c r="BE167" i="8"/>
  <c r="T167" i="8"/>
  <c r="R167" i="8"/>
  <c r="P167" i="8"/>
  <c r="BK167" i="8"/>
  <c r="BF167" i="8"/>
  <c r="BI166" i="8"/>
  <c r="BH166" i="8"/>
  <c r="BG166" i="8"/>
  <c r="BE166" i="8"/>
  <c r="T166" i="8"/>
  <c r="R166" i="8"/>
  <c r="P166" i="8"/>
  <c r="BK166" i="8"/>
  <c r="BF166" i="8"/>
  <c r="BI165" i="8"/>
  <c r="BH165" i="8"/>
  <c r="BG165" i="8"/>
  <c r="BE165" i="8"/>
  <c r="T165" i="8"/>
  <c r="R165" i="8"/>
  <c r="P165" i="8"/>
  <c r="BK165" i="8"/>
  <c r="BF165" i="8"/>
  <c r="BI164" i="8"/>
  <c r="BH164" i="8"/>
  <c r="BG164" i="8"/>
  <c r="BE164" i="8"/>
  <c r="T164" i="8"/>
  <c r="R164" i="8"/>
  <c r="P164" i="8"/>
  <c r="BK164" i="8"/>
  <c r="BF164" i="8"/>
  <c r="BI163" i="8"/>
  <c r="BH163" i="8"/>
  <c r="BG163" i="8"/>
  <c r="BE163" i="8"/>
  <c r="T163" i="8"/>
  <c r="R163" i="8"/>
  <c r="P163" i="8"/>
  <c r="BK163" i="8"/>
  <c r="BF163" i="8"/>
  <c r="BI162" i="8"/>
  <c r="BH162" i="8"/>
  <c r="BG162" i="8"/>
  <c r="BE162" i="8"/>
  <c r="T162" i="8"/>
  <c r="R162" i="8"/>
  <c r="P162" i="8"/>
  <c r="BK162" i="8"/>
  <c r="BF162" i="8"/>
  <c r="BI161" i="8"/>
  <c r="BH161" i="8"/>
  <c r="BG161" i="8"/>
  <c r="BE161" i="8"/>
  <c r="T161" i="8"/>
  <c r="R161" i="8"/>
  <c r="P161" i="8"/>
  <c r="BK161" i="8"/>
  <c r="BF161" i="8"/>
  <c r="BI160" i="8"/>
  <c r="BH160" i="8"/>
  <c r="BG160" i="8"/>
  <c r="BE160" i="8"/>
  <c r="T160" i="8"/>
  <c r="T159" i="8"/>
  <c r="R160" i="8"/>
  <c r="P160" i="8"/>
  <c r="P159" i="8" s="1"/>
  <c r="BK160" i="8"/>
  <c r="BF160" i="8"/>
  <c r="BI158" i="8"/>
  <c r="BH158" i="8"/>
  <c r="BG158" i="8"/>
  <c r="BE158" i="8"/>
  <c r="T158" i="8"/>
  <c r="R158" i="8"/>
  <c r="P158" i="8"/>
  <c r="BK158" i="8"/>
  <c r="BF158" i="8"/>
  <c r="BI157" i="8"/>
  <c r="BH157" i="8"/>
  <c r="BG157" i="8"/>
  <c r="BE157" i="8"/>
  <c r="T157" i="8"/>
  <c r="R157" i="8"/>
  <c r="P157" i="8"/>
  <c r="BK157" i="8"/>
  <c r="BF157" i="8"/>
  <c r="BI156" i="8"/>
  <c r="BH156" i="8"/>
  <c r="BG156" i="8"/>
  <c r="BE156" i="8"/>
  <c r="T156" i="8"/>
  <c r="R156" i="8"/>
  <c r="P156" i="8"/>
  <c r="BK156" i="8"/>
  <c r="BF156" i="8"/>
  <c r="BI155" i="8"/>
  <c r="BH155" i="8"/>
  <c r="BG155" i="8"/>
  <c r="BE155" i="8"/>
  <c r="T155" i="8"/>
  <c r="R155" i="8"/>
  <c r="P155" i="8"/>
  <c r="BK155" i="8"/>
  <c r="BF155" i="8"/>
  <c r="BI154" i="8"/>
  <c r="BH154" i="8"/>
  <c r="BG154" i="8"/>
  <c r="BE154" i="8"/>
  <c r="T154" i="8"/>
  <c r="R154" i="8"/>
  <c r="P154" i="8"/>
  <c r="BK154" i="8"/>
  <c r="BF154" i="8"/>
  <c r="BI153" i="8"/>
  <c r="BH153" i="8"/>
  <c r="BG153" i="8"/>
  <c r="BE153" i="8"/>
  <c r="T153" i="8"/>
  <c r="R153" i="8"/>
  <c r="P153" i="8"/>
  <c r="BK153" i="8"/>
  <c r="BF153" i="8"/>
  <c r="BI152" i="8"/>
  <c r="BH152" i="8"/>
  <c r="BG152" i="8"/>
  <c r="BE152" i="8"/>
  <c r="T152" i="8"/>
  <c r="R152" i="8"/>
  <c r="P152" i="8"/>
  <c r="P149" i="8" s="1"/>
  <c r="BK152" i="8"/>
  <c r="BF152" i="8"/>
  <c r="BI151" i="8"/>
  <c r="BH151" i="8"/>
  <c r="BG151" i="8"/>
  <c r="BE151" i="8"/>
  <c r="T151" i="8"/>
  <c r="R151" i="8"/>
  <c r="P151" i="8"/>
  <c r="BK151" i="8"/>
  <c r="BF151" i="8"/>
  <c r="BI150" i="8"/>
  <c r="BH150" i="8"/>
  <c r="BG150" i="8"/>
  <c r="BE150" i="8"/>
  <c r="T150" i="8"/>
  <c r="T149" i="8" s="1"/>
  <c r="R150" i="8"/>
  <c r="P150" i="8"/>
  <c r="BK150" i="8"/>
  <c r="BF150" i="8"/>
  <c r="BI148" i="8"/>
  <c r="BH148" i="8"/>
  <c r="BG148" i="8"/>
  <c r="BE148" i="8"/>
  <c r="T148" i="8"/>
  <c r="R148" i="8"/>
  <c r="P148" i="8"/>
  <c r="BK148" i="8"/>
  <c r="BF148" i="8"/>
  <c r="BI147" i="8"/>
  <c r="BH147" i="8"/>
  <c r="BG147" i="8"/>
  <c r="BE147" i="8"/>
  <c r="T147" i="8"/>
  <c r="R147" i="8"/>
  <c r="P147" i="8"/>
  <c r="BK147" i="8"/>
  <c r="BF147" i="8"/>
  <c r="BI146" i="8"/>
  <c r="BH146" i="8"/>
  <c r="BG146" i="8"/>
  <c r="BE146" i="8"/>
  <c r="T146" i="8"/>
  <c r="R146" i="8"/>
  <c r="P146" i="8"/>
  <c r="BK146" i="8"/>
  <c r="BF146" i="8"/>
  <c r="BI145" i="8"/>
  <c r="BH145" i="8"/>
  <c r="BG145" i="8"/>
  <c r="BE145" i="8"/>
  <c r="T145" i="8"/>
  <c r="R145" i="8"/>
  <c r="P145" i="8"/>
  <c r="BK145" i="8"/>
  <c r="BF145" i="8"/>
  <c r="BI144" i="8"/>
  <c r="BH144" i="8"/>
  <c r="BG144" i="8"/>
  <c r="BE144" i="8"/>
  <c r="T144" i="8"/>
  <c r="R144" i="8"/>
  <c r="P144" i="8"/>
  <c r="BK144" i="8"/>
  <c r="BF144" i="8"/>
  <c r="BI143" i="8"/>
  <c r="BH143" i="8"/>
  <c r="BG143" i="8"/>
  <c r="BE143" i="8"/>
  <c r="T143" i="8"/>
  <c r="R143" i="8"/>
  <c r="P143" i="8"/>
  <c r="BK143" i="8"/>
  <c r="BF143" i="8"/>
  <c r="BI142" i="8"/>
  <c r="BH142" i="8"/>
  <c r="BG142" i="8"/>
  <c r="BE142" i="8"/>
  <c r="T142" i="8"/>
  <c r="R142" i="8"/>
  <c r="P142" i="8"/>
  <c r="BK142" i="8"/>
  <c r="BF142" i="8"/>
  <c r="BI141" i="8"/>
  <c r="BH141" i="8"/>
  <c r="BG141" i="8"/>
  <c r="BE141" i="8"/>
  <c r="T141" i="8"/>
  <c r="R141" i="8"/>
  <c r="P141" i="8"/>
  <c r="BK141" i="8"/>
  <c r="BF141" i="8"/>
  <c r="BI140" i="8"/>
  <c r="BH140" i="8"/>
  <c r="BG140" i="8"/>
  <c r="BE140" i="8"/>
  <c r="T140" i="8"/>
  <c r="R140" i="8"/>
  <c r="P140" i="8"/>
  <c r="BK140" i="8"/>
  <c r="BF140" i="8"/>
  <c r="BI139" i="8"/>
  <c r="BH139" i="8"/>
  <c r="BG139" i="8"/>
  <c r="BE139" i="8"/>
  <c r="T139" i="8"/>
  <c r="R139" i="8"/>
  <c r="P139" i="8"/>
  <c r="BK139" i="8"/>
  <c r="BF139" i="8"/>
  <c r="BI138" i="8"/>
  <c r="BH138" i="8"/>
  <c r="BG138" i="8"/>
  <c r="BE138" i="8"/>
  <c r="T138" i="8"/>
  <c r="R138" i="8"/>
  <c r="P138" i="8"/>
  <c r="BK138" i="8"/>
  <c r="BF138" i="8"/>
  <c r="BI137" i="8"/>
  <c r="BH137" i="8"/>
  <c r="BG137" i="8"/>
  <c r="BE137" i="8"/>
  <c r="T137" i="8"/>
  <c r="R137" i="8"/>
  <c r="P137" i="8"/>
  <c r="BK137" i="8"/>
  <c r="BF137" i="8"/>
  <c r="BI136" i="8"/>
  <c r="BH136" i="8"/>
  <c r="BG136" i="8"/>
  <c r="BE136" i="8"/>
  <c r="T136" i="8"/>
  <c r="R136" i="8"/>
  <c r="P136" i="8"/>
  <c r="BK136" i="8"/>
  <c r="BF136" i="8"/>
  <c r="BI135" i="8"/>
  <c r="BH135" i="8"/>
  <c r="BG135" i="8"/>
  <c r="BE135" i="8"/>
  <c r="T135" i="8"/>
  <c r="R135" i="8"/>
  <c r="P135" i="8"/>
  <c r="BK135" i="8"/>
  <c r="BF135" i="8"/>
  <c r="BI134" i="8"/>
  <c r="BH134" i="8"/>
  <c r="BG134" i="8"/>
  <c r="BE134" i="8"/>
  <c r="T134" i="8"/>
  <c r="R134" i="8"/>
  <c r="P134" i="8"/>
  <c r="BK134" i="8"/>
  <c r="BF134" i="8"/>
  <c r="BI133" i="8"/>
  <c r="BH133" i="8"/>
  <c r="BG133" i="8"/>
  <c r="BE133" i="8"/>
  <c r="T133" i="8"/>
  <c r="R133" i="8"/>
  <c r="P133" i="8"/>
  <c r="BK133" i="8"/>
  <c r="BF133" i="8"/>
  <c r="BI132" i="8"/>
  <c r="BH132" i="8"/>
  <c r="BG132" i="8"/>
  <c r="F37" i="8" s="1"/>
  <c r="BB102" i="1" s="1"/>
  <c r="BE132" i="8"/>
  <c r="T132" i="8"/>
  <c r="T131" i="8"/>
  <c r="R132" i="8"/>
  <c r="P132" i="8"/>
  <c r="P131" i="8" s="1"/>
  <c r="BK132" i="8"/>
  <c r="BF132" i="8"/>
  <c r="F123" i="8"/>
  <c r="E121" i="8"/>
  <c r="F91" i="8"/>
  <c r="E89" i="8"/>
  <c r="J26" i="8"/>
  <c r="E26" i="8"/>
  <c r="J126" i="8" s="1"/>
  <c r="J94" i="8"/>
  <c r="J25" i="8"/>
  <c r="J23" i="8"/>
  <c r="E23" i="8"/>
  <c r="J125" i="8"/>
  <c r="J93" i="8"/>
  <c r="J22" i="8"/>
  <c r="J20" i="8"/>
  <c r="E20" i="8"/>
  <c r="F94" i="8" s="1"/>
  <c r="J19" i="8"/>
  <c r="J17" i="8"/>
  <c r="E17" i="8"/>
  <c r="F93" i="8" s="1"/>
  <c r="F125" i="8"/>
  <c r="J16" i="8"/>
  <c r="J14" i="8"/>
  <c r="J91" i="8" s="1"/>
  <c r="E7" i="8"/>
  <c r="E85" i="8" s="1"/>
  <c r="J39" i="7"/>
  <c r="J38" i="7"/>
  <c r="AY101" i="1" s="1"/>
  <c r="J37" i="7"/>
  <c r="AX101" i="1" s="1"/>
  <c r="BI175" i="7"/>
  <c r="BH175" i="7"/>
  <c r="BG175" i="7"/>
  <c r="BE175" i="7"/>
  <c r="T175" i="7"/>
  <c r="R175" i="7"/>
  <c r="P175" i="7"/>
  <c r="BK175" i="7"/>
  <c r="BF175" i="7"/>
  <c r="BI174" i="7"/>
  <c r="BH174" i="7"/>
  <c r="BG174" i="7"/>
  <c r="BE174" i="7"/>
  <c r="T174" i="7"/>
  <c r="R174" i="7"/>
  <c r="P174" i="7"/>
  <c r="BK174" i="7"/>
  <c r="BF174" i="7"/>
  <c r="BI173" i="7"/>
  <c r="BH173" i="7"/>
  <c r="BG173" i="7"/>
  <c r="BE173" i="7"/>
  <c r="T173" i="7"/>
  <c r="R173" i="7"/>
  <c r="P173" i="7"/>
  <c r="BK173" i="7"/>
  <c r="BF173" i="7"/>
  <c r="BI172" i="7"/>
  <c r="BH172" i="7"/>
  <c r="BG172" i="7"/>
  <c r="BE172" i="7"/>
  <c r="T172" i="7"/>
  <c r="R172" i="7"/>
  <c r="P172" i="7"/>
  <c r="BK172" i="7"/>
  <c r="BF172" i="7"/>
  <c r="BI171" i="7"/>
  <c r="BH171" i="7"/>
  <c r="BG171" i="7"/>
  <c r="BE171" i="7"/>
  <c r="T171" i="7"/>
  <c r="R171" i="7"/>
  <c r="P171" i="7"/>
  <c r="BK171" i="7"/>
  <c r="BF171" i="7"/>
  <c r="BI170" i="7"/>
  <c r="BH170" i="7"/>
  <c r="BG170" i="7"/>
  <c r="BE170" i="7"/>
  <c r="T170" i="7"/>
  <c r="R170" i="7"/>
  <c r="P170" i="7"/>
  <c r="BK170" i="7"/>
  <c r="BF170" i="7"/>
  <c r="BI169" i="7"/>
  <c r="BH169" i="7"/>
  <c r="BG169" i="7"/>
  <c r="BE169" i="7"/>
  <c r="T169" i="7"/>
  <c r="R169" i="7"/>
  <c r="P169" i="7"/>
  <c r="BK169" i="7"/>
  <c r="BF169" i="7"/>
  <c r="BI168" i="7"/>
  <c r="BH168" i="7"/>
  <c r="BG168" i="7"/>
  <c r="BE168" i="7"/>
  <c r="T168" i="7"/>
  <c r="R168" i="7"/>
  <c r="R166" i="7" s="1"/>
  <c r="R165" i="7" s="1"/>
  <c r="P168" i="7"/>
  <c r="BK168" i="7"/>
  <c r="BF168" i="7"/>
  <c r="BI167" i="7"/>
  <c r="BH167" i="7"/>
  <c r="BG167" i="7"/>
  <c r="BE167" i="7"/>
  <c r="T167" i="7"/>
  <c r="T166" i="7" s="1"/>
  <c r="T165" i="7" s="1"/>
  <c r="R167" i="7"/>
  <c r="P167" i="7"/>
  <c r="BK167" i="7"/>
  <c r="BK166" i="7" s="1"/>
  <c r="J107" i="7" s="1"/>
  <c r="BF167" i="7"/>
  <c r="BI164" i="7"/>
  <c r="BH164" i="7"/>
  <c r="BG164" i="7"/>
  <c r="BE164" i="7"/>
  <c r="T164" i="7"/>
  <c r="T163" i="7" s="1"/>
  <c r="T162" i="7" s="1"/>
  <c r="R164" i="7"/>
  <c r="R163" i="7"/>
  <c r="R162" i="7" s="1"/>
  <c r="P164" i="7"/>
  <c r="P163" i="7" s="1"/>
  <c r="P162" i="7" s="1"/>
  <c r="BK164" i="7"/>
  <c r="BK163" i="7" s="1"/>
  <c r="BK162" i="7" s="1"/>
  <c r="J104" i="7" s="1"/>
  <c r="BF164" i="7"/>
  <c r="BI161" i="7"/>
  <c r="BH161" i="7"/>
  <c r="BG161" i="7"/>
  <c r="BE161" i="7"/>
  <c r="T161" i="7"/>
  <c r="R161" i="7"/>
  <c r="P161" i="7"/>
  <c r="BK161" i="7"/>
  <c r="BF161" i="7"/>
  <c r="BI160" i="7"/>
  <c r="BH160" i="7"/>
  <c r="BG160" i="7"/>
  <c r="BE160" i="7"/>
  <c r="T160" i="7"/>
  <c r="R160" i="7"/>
  <c r="P160" i="7"/>
  <c r="BK160" i="7"/>
  <c r="BF160" i="7"/>
  <c r="BI159" i="7"/>
  <c r="BH159" i="7"/>
  <c r="BG159" i="7"/>
  <c r="BE159" i="7"/>
  <c r="T159" i="7"/>
  <c r="T158" i="7" s="1"/>
  <c r="R159" i="7"/>
  <c r="P159" i="7"/>
  <c r="BK159" i="7"/>
  <c r="BK158" i="7" s="1"/>
  <c r="J103" i="7" s="1"/>
  <c r="BF159" i="7"/>
  <c r="BI157" i="7"/>
  <c r="BH157" i="7"/>
  <c r="BG157" i="7"/>
  <c r="BE157" i="7"/>
  <c r="T157" i="7"/>
  <c r="R157" i="7"/>
  <c r="P157" i="7"/>
  <c r="BK157" i="7"/>
  <c r="BF157" i="7"/>
  <c r="BI156" i="7"/>
  <c r="BH156" i="7"/>
  <c r="BG156" i="7"/>
  <c r="BE156" i="7"/>
  <c r="T156" i="7"/>
  <c r="R156" i="7"/>
  <c r="P156" i="7"/>
  <c r="BK156" i="7"/>
  <c r="BF156" i="7"/>
  <c r="BI155" i="7"/>
  <c r="BH155" i="7"/>
  <c r="BG155" i="7"/>
  <c r="BE155" i="7"/>
  <c r="T155" i="7"/>
  <c r="T154" i="7" s="1"/>
  <c r="R155" i="7"/>
  <c r="P155" i="7"/>
  <c r="BK155" i="7"/>
  <c r="BK154" i="7" s="1"/>
  <c r="J102" i="7" s="1"/>
  <c r="BF155" i="7"/>
  <c r="BI153" i="7"/>
  <c r="BH153" i="7"/>
  <c r="BG153" i="7"/>
  <c r="BE153" i="7"/>
  <c r="T153" i="7"/>
  <c r="R153" i="7"/>
  <c r="P153" i="7"/>
  <c r="BK153" i="7"/>
  <c r="BF153" i="7"/>
  <c r="BI152" i="7"/>
  <c r="BH152" i="7"/>
  <c r="BG152" i="7"/>
  <c r="BE152" i="7"/>
  <c r="T152" i="7"/>
  <c r="R152" i="7"/>
  <c r="P152" i="7"/>
  <c r="BK152" i="7"/>
  <c r="BF152" i="7"/>
  <c r="BI151" i="7"/>
  <c r="BH151" i="7"/>
  <c r="BG151" i="7"/>
  <c r="BE151" i="7"/>
  <c r="T151" i="7"/>
  <c r="T150" i="7" s="1"/>
  <c r="R151" i="7"/>
  <c r="P151" i="7"/>
  <c r="BK151" i="7"/>
  <c r="BF151" i="7"/>
  <c r="BI149" i="7"/>
  <c r="BH149" i="7"/>
  <c r="BG149" i="7"/>
  <c r="BE149" i="7"/>
  <c r="T149" i="7"/>
  <c r="R149" i="7"/>
  <c r="P149" i="7"/>
  <c r="BK149" i="7"/>
  <c r="BF149" i="7"/>
  <c r="BI148" i="7"/>
  <c r="BH148" i="7"/>
  <c r="BG148" i="7"/>
  <c r="BE148" i="7"/>
  <c r="T148" i="7"/>
  <c r="R148" i="7"/>
  <c r="P148" i="7"/>
  <c r="BK148" i="7"/>
  <c r="BF148" i="7"/>
  <c r="BI147" i="7"/>
  <c r="BH147" i="7"/>
  <c r="BG147" i="7"/>
  <c r="BE147" i="7"/>
  <c r="T147" i="7"/>
  <c r="R147" i="7"/>
  <c r="P147" i="7"/>
  <c r="BK147" i="7"/>
  <c r="BF147" i="7"/>
  <c r="BI146" i="7"/>
  <c r="BH146" i="7"/>
  <c r="BG146" i="7"/>
  <c r="BE146" i="7"/>
  <c r="T146" i="7"/>
  <c r="R146" i="7"/>
  <c r="P146" i="7"/>
  <c r="BK146" i="7"/>
  <c r="BF146" i="7"/>
  <c r="BI145" i="7"/>
  <c r="BH145" i="7"/>
  <c r="BG145" i="7"/>
  <c r="BE145" i="7"/>
  <c r="T145" i="7"/>
  <c r="R145" i="7"/>
  <c r="P145" i="7"/>
  <c r="BK145" i="7"/>
  <c r="BF145" i="7"/>
  <c r="BI144" i="7"/>
  <c r="BH144" i="7"/>
  <c r="BG144" i="7"/>
  <c r="BE144" i="7"/>
  <c r="T144" i="7"/>
  <c r="R144" i="7"/>
  <c r="P144" i="7"/>
  <c r="BK144" i="7"/>
  <c r="BF144" i="7"/>
  <c r="BI143" i="7"/>
  <c r="BH143" i="7"/>
  <c r="BG143" i="7"/>
  <c r="BE143" i="7"/>
  <c r="T143" i="7"/>
  <c r="R143" i="7"/>
  <c r="P143" i="7"/>
  <c r="BK143" i="7"/>
  <c r="BF143" i="7"/>
  <c r="BI142" i="7"/>
  <c r="BH142" i="7"/>
  <c r="BG142" i="7"/>
  <c r="BE142" i="7"/>
  <c r="T142" i="7"/>
  <c r="R142" i="7"/>
  <c r="P142" i="7"/>
  <c r="BK142" i="7"/>
  <c r="BF142" i="7"/>
  <c r="BI141" i="7"/>
  <c r="BH141" i="7"/>
  <c r="BG141" i="7"/>
  <c r="BE141" i="7"/>
  <c r="T141" i="7"/>
  <c r="R141" i="7"/>
  <c r="P141" i="7"/>
  <c r="BK141" i="7"/>
  <c r="BF141" i="7"/>
  <c r="BI140" i="7"/>
  <c r="BH140" i="7"/>
  <c r="BG140" i="7"/>
  <c r="BE140" i="7"/>
  <c r="T140" i="7"/>
  <c r="R140" i="7"/>
  <c r="P140" i="7"/>
  <c r="BK140" i="7"/>
  <c r="BF140" i="7"/>
  <c r="BI139" i="7"/>
  <c r="BH139" i="7"/>
  <c r="BG139" i="7"/>
  <c r="BE139" i="7"/>
  <c r="T139" i="7"/>
  <c r="R139" i="7"/>
  <c r="P139" i="7"/>
  <c r="BK139" i="7"/>
  <c r="BF139" i="7"/>
  <c r="BI138" i="7"/>
  <c r="BH138" i="7"/>
  <c r="BG138" i="7"/>
  <c r="BE138" i="7"/>
  <c r="T138" i="7"/>
  <c r="R138" i="7"/>
  <c r="P138" i="7"/>
  <c r="BK138" i="7"/>
  <c r="BF138" i="7"/>
  <c r="BI137" i="7"/>
  <c r="BH137" i="7"/>
  <c r="BG137" i="7"/>
  <c r="BE137" i="7"/>
  <c r="T137" i="7"/>
  <c r="R137" i="7"/>
  <c r="P137" i="7"/>
  <c r="BK137" i="7"/>
  <c r="BF137" i="7"/>
  <c r="BI136" i="7"/>
  <c r="BH136" i="7"/>
  <c r="BG136" i="7"/>
  <c r="BE136" i="7"/>
  <c r="T136" i="7"/>
  <c r="R136" i="7"/>
  <c r="P136" i="7"/>
  <c r="BK136" i="7"/>
  <c r="BF136" i="7"/>
  <c r="BI135" i="7"/>
  <c r="BH135" i="7"/>
  <c r="BG135" i="7"/>
  <c r="BE135" i="7"/>
  <c r="T135" i="7"/>
  <c r="R135" i="7"/>
  <c r="P135" i="7"/>
  <c r="BK135" i="7"/>
  <c r="BF135" i="7"/>
  <c r="BI134" i="7"/>
  <c r="BH134" i="7"/>
  <c r="BG134" i="7"/>
  <c r="BE134" i="7"/>
  <c r="T134" i="7"/>
  <c r="R134" i="7"/>
  <c r="P134" i="7"/>
  <c r="BK134" i="7"/>
  <c r="BF134" i="7"/>
  <c r="BI133" i="7"/>
  <c r="BH133" i="7"/>
  <c r="BG133" i="7"/>
  <c r="BE133" i="7"/>
  <c r="T133" i="7"/>
  <c r="R133" i="7"/>
  <c r="P133" i="7"/>
  <c r="BK133" i="7"/>
  <c r="BF133" i="7"/>
  <c r="BI132" i="7"/>
  <c r="BH132" i="7"/>
  <c r="BG132" i="7"/>
  <c r="BE132" i="7"/>
  <c r="F35" i="7" s="1"/>
  <c r="AZ101" i="1" s="1"/>
  <c r="T132" i="7"/>
  <c r="R132" i="7"/>
  <c r="R131" i="7" s="1"/>
  <c r="P132" i="7"/>
  <c r="P131" i="7" s="1"/>
  <c r="BK132" i="7"/>
  <c r="BF132" i="7"/>
  <c r="F123" i="7"/>
  <c r="E121" i="7"/>
  <c r="F91" i="7"/>
  <c r="E89" i="7"/>
  <c r="J26" i="7"/>
  <c r="E26" i="7"/>
  <c r="J94" i="7" s="1"/>
  <c r="J126" i="7"/>
  <c r="J25" i="7"/>
  <c r="J23" i="7"/>
  <c r="E23" i="7"/>
  <c r="J125" i="7" s="1"/>
  <c r="J93" i="7"/>
  <c r="J22" i="7"/>
  <c r="J20" i="7"/>
  <c r="E20" i="7"/>
  <c r="F126" i="7"/>
  <c r="F94" i="7"/>
  <c r="J19" i="7"/>
  <c r="J17" i="7"/>
  <c r="E17" i="7"/>
  <c r="F93" i="7" s="1"/>
  <c r="J16" i="7"/>
  <c r="J14" i="7"/>
  <c r="J91" i="7" s="1"/>
  <c r="E7" i="7"/>
  <c r="E117" i="7"/>
  <c r="E85" i="7"/>
  <c r="J39" i="6"/>
  <c r="J38" i="6"/>
  <c r="AY100" i="1"/>
  <c r="J37" i="6"/>
  <c r="AX100" i="1"/>
  <c r="BI254" i="6"/>
  <c r="BH254" i="6"/>
  <c r="BG254" i="6"/>
  <c r="BE254" i="6"/>
  <c r="T254" i="6"/>
  <c r="R254" i="6"/>
  <c r="P254" i="6"/>
  <c r="BK254" i="6"/>
  <c r="BF254" i="6"/>
  <c r="BI253" i="6"/>
  <c r="BH253" i="6"/>
  <c r="BG253" i="6"/>
  <c r="BE253" i="6"/>
  <c r="T253" i="6"/>
  <c r="R253" i="6"/>
  <c r="P253" i="6"/>
  <c r="BK253" i="6"/>
  <c r="BF253" i="6"/>
  <c r="BI252" i="6"/>
  <c r="BH252" i="6"/>
  <c r="BG252" i="6"/>
  <c r="BE252" i="6"/>
  <c r="T252" i="6"/>
  <c r="R252" i="6"/>
  <c r="P252" i="6"/>
  <c r="BK252" i="6"/>
  <c r="BF252" i="6"/>
  <c r="BI251" i="6"/>
  <c r="BH251" i="6"/>
  <c r="BG251" i="6"/>
  <c r="BE251" i="6"/>
  <c r="T251" i="6"/>
  <c r="R251" i="6"/>
  <c r="P251" i="6"/>
  <c r="BK251" i="6"/>
  <c r="BF251" i="6"/>
  <c r="BI250" i="6"/>
  <c r="BH250" i="6"/>
  <c r="BG250" i="6"/>
  <c r="BE250" i="6"/>
  <c r="T250" i="6"/>
  <c r="R250" i="6"/>
  <c r="P250" i="6"/>
  <c r="BK250" i="6"/>
  <c r="BF250" i="6"/>
  <c r="BI249" i="6"/>
  <c r="BH249" i="6"/>
  <c r="BG249" i="6"/>
  <c r="BE249" i="6"/>
  <c r="T249" i="6"/>
  <c r="R249" i="6"/>
  <c r="P249" i="6"/>
  <c r="BK249" i="6"/>
  <c r="BF249" i="6"/>
  <c r="BI248" i="6"/>
  <c r="BH248" i="6"/>
  <c r="BG248" i="6"/>
  <c r="BE248" i="6"/>
  <c r="T248" i="6"/>
  <c r="R248" i="6"/>
  <c r="P248" i="6"/>
  <c r="BK248" i="6"/>
  <c r="BF248" i="6"/>
  <c r="BI247" i="6"/>
  <c r="BH247" i="6"/>
  <c r="BG247" i="6"/>
  <c r="BE247" i="6"/>
  <c r="T247" i="6"/>
  <c r="R247" i="6"/>
  <c r="P247" i="6"/>
  <c r="BK247" i="6"/>
  <c r="BF247" i="6"/>
  <c r="BI246" i="6"/>
  <c r="BH246" i="6"/>
  <c r="BG246" i="6"/>
  <c r="BE246" i="6"/>
  <c r="T246" i="6"/>
  <c r="R246" i="6"/>
  <c r="P246" i="6"/>
  <c r="BK246" i="6"/>
  <c r="BF246" i="6"/>
  <c r="BI245" i="6"/>
  <c r="BH245" i="6"/>
  <c r="BG245" i="6"/>
  <c r="BE245" i="6"/>
  <c r="T245" i="6"/>
  <c r="R245" i="6"/>
  <c r="P245" i="6"/>
  <c r="BK245" i="6"/>
  <c r="BF245" i="6"/>
  <c r="BI244" i="6"/>
  <c r="BH244" i="6"/>
  <c r="BG244" i="6"/>
  <c r="BE244" i="6"/>
  <c r="T244" i="6"/>
  <c r="R244" i="6"/>
  <c r="P244" i="6"/>
  <c r="BK244" i="6"/>
  <c r="BF244" i="6"/>
  <c r="BI243" i="6"/>
  <c r="BH243" i="6"/>
  <c r="BG243" i="6"/>
  <c r="BE243" i="6"/>
  <c r="T243" i="6"/>
  <c r="R243" i="6"/>
  <c r="P243" i="6"/>
  <c r="BK243" i="6"/>
  <c r="BF243" i="6"/>
  <c r="BI242" i="6"/>
  <c r="BH242" i="6"/>
  <c r="BG242" i="6"/>
  <c r="BE242" i="6"/>
  <c r="T242" i="6"/>
  <c r="R242" i="6"/>
  <c r="P242" i="6"/>
  <c r="BK242" i="6"/>
  <c r="BF242" i="6"/>
  <c r="BI241" i="6"/>
  <c r="BH241" i="6"/>
  <c r="BG241" i="6"/>
  <c r="BE241" i="6"/>
  <c r="T241" i="6"/>
  <c r="R241" i="6"/>
  <c r="P241" i="6"/>
  <c r="BK241" i="6"/>
  <c r="BF241" i="6"/>
  <c r="BI240" i="6"/>
  <c r="BH240" i="6"/>
  <c r="BG240" i="6"/>
  <c r="BE240" i="6"/>
  <c r="T240" i="6"/>
  <c r="R240" i="6"/>
  <c r="P240" i="6"/>
  <c r="BK240" i="6"/>
  <c r="BF240" i="6"/>
  <c r="BI239" i="6"/>
  <c r="BH239" i="6"/>
  <c r="BG239" i="6"/>
  <c r="BE239" i="6"/>
  <c r="T239" i="6"/>
  <c r="R239" i="6"/>
  <c r="P239" i="6"/>
  <c r="BK239" i="6"/>
  <c r="BF239" i="6"/>
  <c r="BI238" i="6"/>
  <c r="BH238" i="6"/>
  <c r="BG238" i="6"/>
  <c r="BE238" i="6"/>
  <c r="T238" i="6"/>
  <c r="R238" i="6"/>
  <c r="P238" i="6"/>
  <c r="BK238" i="6"/>
  <c r="BF238" i="6"/>
  <c r="BI237" i="6"/>
  <c r="BH237" i="6"/>
  <c r="BG237" i="6"/>
  <c r="BE237" i="6"/>
  <c r="T237" i="6"/>
  <c r="R237" i="6"/>
  <c r="P237" i="6"/>
  <c r="BK237" i="6"/>
  <c r="BF237" i="6"/>
  <c r="BI236" i="6"/>
  <c r="BH236" i="6"/>
  <c r="BG236" i="6"/>
  <c r="BE236" i="6"/>
  <c r="T236" i="6"/>
  <c r="R236" i="6"/>
  <c r="P236" i="6"/>
  <c r="BK236" i="6"/>
  <c r="BF236" i="6"/>
  <c r="BI235" i="6"/>
  <c r="BH235" i="6"/>
  <c r="BG235" i="6"/>
  <c r="BE235" i="6"/>
  <c r="T235" i="6"/>
  <c r="R235" i="6"/>
  <c r="P235" i="6"/>
  <c r="BK235" i="6"/>
  <c r="BF235" i="6"/>
  <c r="BI234" i="6"/>
  <c r="BH234" i="6"/>
  <c r="BG234" i="6"/>
  <c r="BE234" i="6"/>
  <c r="T234" i="6"/>
  <c r="R234" i="6"/>
  <c r="P234" i="6"/>
  <c r="BK234" i="6"/>
  <c r="BF234" i="6"/>
  <c r="BI233" i="6"/>
  <c r="BH233" i="6"/>
  <c r="BG233" i="6"/>
  <c r="BE233" i="6"/>
  <c r="T233" i="6"/>
  <c r="R233" i="6"/>
  <c r="P233" i="6"/>
  <c r="BK233" i="6"/>
  <c r="BF233" i="6"/>
  <c r="BI232" i="6"/>
  <c r="BH232" i="6"/>
  <c r="BG232" i="6"/>
  <c r="BE232" i="6"/>
  <c r="T232" i="6"/>
  <c r="R232" i="6"/>
  <c r="P232" i="6"/>
  <c r="BK232" i="6"/>
  <c r="BF232" i="6"/>
  <c r="BI231" i="6"/>
  <c r="BH231" i="6"/>
  <c r="BG231" i="6"/>
  <c r="BE231" i="6"/>
  <c r="T231" i="6"/>
  <c r="R231" i="6"/>
  <c r="P231" i="6"/>
  <c r="BK231" i="6"/>
  <c r="BF231" i="6"/>
  <c r="BI230" i="6"/>
  <c r="BH230" i="6"/>
  <c r="BG230" i="6"/>
  <c r="BE230" i="6"/>
  <c r="T230" i="6"/>
  <c r="R230" i="6"/>
  <c r="P230" i="6"/>
  <c r="BK230" i="6"/>
  <c r="BF230" i="6"/>
  <c r="BI229" i="6"/>
  <c r="BH229" i="6"/>
  <c r="BG229" i="6"/>
  <c r="BE229" i="6"/>
  <c r="T229" i="6"/>
  <c r="R229" i="6"/>
  <c r="P229" i="6"/>
  <c r="BK229" i="6"/>
  <c r="BF229" i="6"/>
  <c r="BI228" i="6"/>
  <c r="BH228" i="6"/>
  <c r="BG228" i="6"/>
  <c r="BE228" i="6"/>
  <c r="T228" i="6"/>
  <c r="R228" i="6"/>
  <c r="P228" i="6"/>
  <c r="BK228" i="6"/>
  <c r="BF228" i="6"/>
  <c r="BI227" i="6"/>
  <c r="BH227" i="6"/>
  <c r="BG227" i="6"/>
  <c r="BE227" i="6"/>
  <c r="T227" i="6"/>
  <c r="R227" i="6"/>
  <c r="P227" i="6"/>
  <c r="BK227" i="6"/>
  <c r="BF227" i="6"/>
  <c r="BI226" i="6"/>
  <c r="BH226" i="6"/>
  <c r="BG226" i="6"/>
  <c r="BE226" i="6"/>
  <c r="T226" i="6"/>
  <c r="R226" i="6"/>
  <c r="P226" i="6"/>
  <c r="BK226" i="6"/>
  <c r="BF226" i="6"/>
  <c r="BI225" i="6"/>
  <c r="BH225" i="6"/>
  <c r="BG225" i="6"/>
  <c r="BE225" i="6"/>
  <c r="T225" i="6"/>
  <c r="R225" i="6"/>
  <c r="P225" i="6"/>
  <c r="BK225" i="6"/>
  <c r="BF225" i="6"/>
  <c r="BI224" i="6"/>
  <c r="BH224" i="6"/>
  <c r="BG224" i="6"/>
  <c r="BE224" i="6"/>
  <c r="T224" i="6"/>
  <c r="R224" i="6"/>
  <c r="P224" i="6"/>
  <c r="BK224" i="6"/>
  <c r="BF224" i="6"/>
  <c r="BI223" i="6"/>
  <c r="BH223" i="6"/>
  <c r="BG223" i="6"/>
  <c r="BE223" i="6"/>
  <c r="T223" i="6"/>
  <c r="R223" i="6"/>
  <c r="P223" i="6"/>
  <c r="BK223" i="6"/>
  <c r="BF223" i="6"/>
  <c r="BI222" i="6"/>
  <c r="BH222" i="6"/>
  <c r="BG222" i="6"/>
  <c r="BE222" i="6"/>
  <c r="T222" i="6"/>
  <c r="R222" i="6"/>
  <c r="P222" i="6"/>
  <c r="BK222" i="6"/>
  <c r="BF222" i="6"/>
  <c r="BI221" i="6"/>
  <c r="BH221" i="6"/>
  <c r="BG221" i="6"/>
  <c r="BE221" i="6"/>
  <c r="T221" i="6"/>
  <c r="R221" i="6"/>
  <c r="P221" i="6"/>
  <c r="BK221" i="6"/>
  <c r="BF221" i="6"/>
  <c r="BI220" i="6"/>
  <c r="BH220" i="6"/>
  <c r="BG220" i="6"/>
  <c r="BE220" i="6"/>
  <c r="T220" i="6"/>
  <c r="R220" i="6"/>
  <c r="P220" i="6"/>
  <c r="BK220" i="6"/>
  <c r="BF220" i="6"/>
  <c r="BI219" i="6"/>
  <c r="BH219" i="6"/>
  <c r="BG219" i="6"/>
  <c r="BE219" i="6"/>
  <c r="T219" i="6"/>
  <c r="R219" i="6"/>
  <c r="P219" i="6"/>
  <c r="BK219" i="6"/>
  <c r="BF219" i="6"/>
  <c r="BI218" i="6"/>
  <c r="BH218" i="6"/>
  <c r="BG218" i="6"/>
  <c r="BE218" i="6"/>
  <c r="T218" i="6"/>
  <c r="R218" i="6"/>
  <c r="P218" i="6"/>
  <c r="BK218" i="6"/>
  <c r="BF218" i="6"/>
  <c r="BI217" i="6"/>
  <c r="BH217" i="6"/>
  <c r="BG217" i="6"/>
  <c r="BE217" i="6"/>
  <c r="T217" i="6"/>
  <c r="R217" i="6"/>
  <c r="P217" i="6"/>
  <c r="BK217" i="6"/>
  <c r="BF217" i="6"/>
  <c r="BI216" i="6"/>
  <c r="BH216" i="6"/>
  <c r="BG216" i="6"/>
  <c r="BE216" i="6"/>
  <c r="T216" i="6"/>
  <c r="R216" i="6"/>
  <c r="P216" i="6"/>
  <c r="BK216" i="6"/>
  <c r="BF216" i="6"/>
  <c r="BI215" i="6"/>
  <c r="BH215" i="6"/>
  <c r="BG215" i="6"/>
  <c r="BE215" i="6"/>
  <c r="T215" i="6"/>
  <c r="R215" i="6"/>
  <c r="P215" i="6"/>
  <c r="BK215" i="6"/>
  <c r="BF215" i="6"/>
  <c r="BI214" i="6"/>
  <c r="BH214" i="6"/>
  <c r="BG214" i="6"/>
  <c r="BE214" i="6"/>
  <c r="T214" i="6"/>
  <c r="R214" i="6"/>
  <c r="P214" i="6"/>
  <c r="BK214" i="6"/>
  <c r="BF214" i="6"/>
  <c r="BI213" i="6"/>
  <c r="BH213" i="6"/>
  <c r="BG213" i="6"/>
  <c r="BE213" i="6"/>
  <c r="T213" i="6"/>
  <c r="R213" i="6"/>
  <c r="P213" i="6"/>
  <c r="BK213" i="6"/>
  <c r="BF213" i="6"/>
  <c r="BI212" i="6"/>
  <c r="BH212" i="6"/>
  <c r="BG212" i="6"/>
  <c r="BE212" i="6"/>
  <c r="T212" i="6"/>
  <c r="R212" i="6"/>
  <c r="P212" i="6"/>
  <c r="BK212" i="6"/>
  <c r="BF212" i="6"/>
  <c r="BI211" i="6"/>
  <c r="BH211" i="6"/>
  <c r="BG211" i="6"/>
  <c r="BE211" i="6"/>
  <c r="T211" i="6"/>
  <c r="R211" i="6"/>
  <c r="P211" i="6"/>
  <c r="BK211" i="6"/>
  <c r="BF211" i="6"/>
  <c r="BI210" i="6"/>
  <c r="BH210" i="6"/>
  <c r="BG210" i="6"/>
  <c r="BE210" i="6"/>
  <c r="T210" i="6"/>
  <c r="R210" i="6"/>
  <c r="R209" i="6" s="1"/>
  <c r="R208" i="6" s="1"/>
  <c r="P210" i="6"/>
  <c r="BK210" i="6"/>
  <c r="BF210" i="6"/>
  <c r="BI207" i="6"/>
  <c r="BH207" i="6"/>
  <c r="BG207" i="6"/>
  <c r="BE207" i="6"/>
  <c r="T207" i="6"/>
  <c r="R207" i="6"/>
  <c r="P207" i="6"/>
  <c r="BK207" i="6"/>
  <c r="BF207" i="6"/>
  <c r="BI206" i="6"/>
  <c r="BH206" i="6"/>
  <c r="BG206" i="6"/>
  <c r="BE206" i="6"/>
  <c r="T206" i="6"/>
  <c r="R206" i="6"/>
  <c r="P206" i="6"/>
  <c r="BK206" i="6"/>
  <c r="BF206" i="6"/>
  <c r="BI205" i="6"/>
  <c r="BH205" i="6"/>
  <c r="BG205" i="6"/>
  <c r="BE205" i="6"/>
  <c r="T205" i="6"/>
  <c r="R205" i="6"/>
  <c r="P205" i="6"/>
  <c r="BK205" i="6"/>
  <c r="BF205" i="6"/>
  <c r="BI204" i="6"/>
  <c r="BH204" i="6"/>
  <c r="BG204" i="6"/>
  <c r="BE204" i="6"/>
  <c r="T204" i="6"/>
  <c r="R204" i="6"/>
  <c r="P204" i="6"/>
  <c r="BK204" i="6"/>
  <c r="BF204" i="6"/>
  <c r="BI203" i="6"/>
  <c r="BH203" i="6"/>
  <c r="BG203" i="6"/>
  <c r="BE203" i="6"/>
  <c r="T203" i="6"/>
  <c r="R203" i="6"/>
  <c r="P203" i="6"/>
  <c r="BK203" i="6"/>
  <c r="BF203" i="6"/>
  <c r="BI202" i="6"/>
  <c r="BH202" i="6"/>
  <c r="BG202" i="6"/>
  <c r="BE202" i="6"/>
  <c r="T202" i="6"/>
  <c r="R202" i="6"/>
  <c r="P202" i="6"/>
  <c r="BK202" i="6"/>
  <c r="BF202" i="6"/>
  <c r="BI201" i="6"/>
  <c r="BH201" i="6"/>
  <c r="BG201" i="6"/>
  <c r="BE201" i="6"/>
  <c r="T201" i="6"/>
  <c r="R201" i="6"/>
  <c r="P201" i="6"/>
  <c r="BK201" i="6"/>
  <c r="BF201" i="6"/>
  <c r="BI200" i="6"/>
  <c r="BH200" i="6"/>
  <c r="BG200" i="6"/>
  <c r="BE200" i="6"/>
  <c r="T200" i="6"/>
  <c r="R200" i="6"/>
  <c r="P200" i="6"/>
  <c r="BK200" i="6"/>
  <c r="BF200" i="6"/>
  <c r="BI199" i="6"/>
  <c r="BH199" i="6"/>
  <c r="BG199" i="6"/>
  <c r="BE199" i="6"/>
  <c r="T199" i="6"/>
  <c r="R199" i="6"/>
  <c r="P199" i="6"/>
  <c r="BK199" i="6"/>
  <c r="BF199" i="6"/>
  <c r="BI198" i="6"/>
  <c r="BH198" i="6"/>
  <c r="BG198" i="6"/>
  <c r="BE198" i="6"/>
  <c r="T198" i="6"/>
  <c r="R198" i="6"/>
  <c r="P198" i="6"/>
  <c r="BK198" i="6"/>
  <c r="BF198" i="6"/>
  <c r="BI197" i="6"/>
  <c r="BH197" i="6"/>
  <c r="BG197" i="6"/>
  <c r="BE197" i="6"/>
  <c r="T197" i="6"/>
  <c r="R197" i="6"/>
  <c r="P197" i="6"/>
  <c r="BK197" i="6"/>
  <c r="BF197" i="6"/>
  <c r="BI196" i="6"/>
  <c r="BH196" i="6"/>
  <c r="BG196" i="6"/>
  <c r="BE196" i="6"/>
  <c r="T196" i="6"/>
  <c r="R196" i="6"/>
  <c r="P196" i="6"/>
  <c r="BK196" i="6"/>
  <c r="BF196" i="6"/>
  <c r="BI195" i="6"/>
  <c r="BH195" i="6"/>
  <c r="BG195" i="6"/>
  <c r="BE195" i="6"/>
  <c r="T195" i="6"/>
  <c r="R195" i="6"/>
  <c r="P195" i="6"/>
  <c r="BK195" i="6"/>
  <c r="BF195" i="6"/>
  <c r="BI194" i="6"/>
  <c r="BH194" i="6"/>
  <c r="BG194" i="6"/>
  <c r="BE194" i="6"/>
  <c r="T194" i="6"/>
  <c r="T193" i="6"/>
  <c r="R194" i="6"/>
  <c r="P194" i="6"/>
  <c r="P193" i="6"/>
  <c r="BK194" i="6"/>
  <c r="BF194" i="6"/>
  <c r="BI192" i="6"/>
  <c r="BH192" i="6"/>
  <c r="BG192" i="6"/>
  <c r="BE192" i="6"/>
  <c r="T192" i="6"/>
  <c r="R192" i="6"/>
  <c r="P192" i="6"/>
  <c r="BK192" i="6"/>
  <c r="BF192" i="6"/>
  <c r="BI191" i="6"/>
  <c r="BH191" i="6"/>
  <c r="BG191" i="6"/>
  <c r="BE191" i="6"/>
  <c r="T191" i="6"/>
  <c r="T190" i="6" s="1"/>
  <c r="R191" i="6"/>
  <c r="R190" i="6"/>
  <c r="P191" i="6"/>
  <c r="P190" i="6" s="1"/>
  <c r="BK191" i="6"/>
  <c r="BK190" i="6" s="1"/>
  <c r="J104" i="6" s="1"/>
  <c r="BF191" i="6"/>
  <c r="BI189" i="6"/>
  <c r="BH189" i="6"/>
  <c r="BG189" i="6"/>
  <c r="BE189" i="6"/>
  <c r="T189" i="6"/>
  <c r="R189" i="6"/>
  <c r="P189" i="6"/>
  <c r="BK189" i="6"/>
  <c r="BF189" i="6"/>
  <c r="BI188" i="6"/>
  <c r="BH188" i="6"/>
  <c r="BG188" i="6"/>
  <c r="BE188" i="6"/>
  <c r="T188" i="6"/>
  <c r="R188" i="6"/>
  <c r="P188" i="6"/>
  <c r="BK188" i="6"/>
  <c r="BF188" i="6"/>
  <c r="BI187" i="6"/>
  <c r="BH187" i="6"/>
  <c r="BG187" i="6"/>
  <c r="BE187" i="6"/>
  <c r="T187" i="6"/>
  <c r="R187" i="6"/>
  <c r="P187" i="6"/>
  <c r="BK187" i="6"/>
  <c r="BF187" i="6"/>
  <c r="BI186" i="6"/>
  <c r="BH186" i="6"/>
  <c r="BG186" i="6"/>
  <c r="BE186" i="6"/>
  <c r="T186" i="6"/>
  <c r="R186" i="6"/>
  <c r="P186" i="6"/>
  <c r="BK186" i="6"/>
  <c r="BF186" i="6"/>
  <c r="BI185" i="6"/>
  <c r="BH185" i="6"/>
  <c r="BG185" i="6"/>
  <c r="BE185" i="6"/>
  <c r="T185" i="6"/>
  <c r="R185" i="6"/>
  <c r="P185" i="6"/>
  <c r="BK185" i="6"/>
  <c r="BF185" i="6"/>
  <c r="BI184" i="6"/>
  <c r="BH184" i="6"/>
  <c r="BG184" i="6"/>
  <c r="BE184" i="6"/>
  <c r="T184" i="6"/>
  <c r="R184" i="6"/>
  <c r="P184" i="6"/>
  <c r="BK184" i="6"/>
  <c r="BF184" i="6"/>
  <c r="BI183" i="6"/>
  <c r="BH183" i="6"/>
  <c r="BG183" i="6"/>
  <c r="BE183" i="6"/>
  <c r="T183" i="6"/>
  <c r="R183" i="6"/>
  <c r="P183" i="6"/>
  <c r="BK183" i="6"/>
  <c r="BF183" i="6"/>
  <c r="BI182" i="6"/>
  <c r="BH182" i="6"/>
  <c r="BG182" i="6"/>
  <c r="BE182" i="6"/>
  <c r="T182" i="6"/>
  <c r="R182" i="6"/>
  <c r="P182" i="6"/>
  <c r="BK182" i="6"/>
  <c r="BF182" i="6"/>
  <c r="BI181" i="6"/>
  <c r="BH181" i="6"/>
  <c r="BG181" i="6"/>
  <c r="BE181" i="6"/>
  <c r="T181" i="6"/>
  <c r="R181" i="6"/>
  <c r="P181" i="6"/>
  <c r="BK181" i="6"/>
  <c r="BF181" i="6"/>
  <c r="BI180" i="6"/>
  <c r="BH180" i="6"/>
  <c r="BG180" i="6"/>
  <c r="BE180" i="6"/>
  <c r="T180" i="6"/>
  <c r="R180" i="6"/>
  <c r="P180" i="6"/>
  <c r="BK180" i="6"/>
  <c r="BF180" i="6"/>
  <c r="BI179" i="6"/>
  <c r="BH179" i="6"/>
  <c r="BG179" i="6"/>
  <c r="BE179" i="6"/>
  <c r="T179" i="6"/>
  <c r="R179" i="6"/>
  <c r="P179" i="6"/>
  <c r="BK179" i="6"/>
  <c r="BF179" i="6"/>
  <c r="BI178" i="6"/>
  <c r="BH178" i="6"/>
  <c r="BG178" i="6"/>
  <c r="BE178" i="6"/>
  <c r="T178" i="6"/>
  <c r="R178" i="6"/>
  <c r="P178" i="6"/>
  <c r="BK178" i="6"/>
  <c r="BF178" i="6"/>
  <c r="BI177" i="6"/>
  <c r="BH177" i="6"/>
  <c r="BG177" i="6"/>
  <c r="BE177" i="6"/>
  <c r="T177" i="6"/>
  <c r="R177" i="6"/>
  <c r="P177" i="6"/>
  <c r="BK177" i="6"/>
  <c r="BF177" i="6"/>
  <c r="BI176" i="6"/>
  <c r="BH176" i="6"/>
  <c r="BG176" i="6"/>
  <c r="BE176" i="6"/>
  <c r="T176" i="6"/>
  <c r="R176" i="6"/>
  <c r="P176" i="6"/>
  <c r="BK176" i="6"/>
  <c r="BF176" i="6"/>
  <c r="BI175" i="6"/>
  <c r="BH175" i="6"/>
  <c r="BG175" i="6"/>
  <c r="BE175" i="6"/>
  <c r="T175" i="6"/>
  <c r="R175" i="6"/>
  <c r="P175" i="6"/>
  <c r="BK175" i="6"/>
  <c r="BF175" i="6"/>
  <c r="BI174" i="6"/>
  <c r="BH174" i="6"/>
  <c r="BG174" i="6"/>
  <c r="BE174" i="6"/>
  <c r="T174" i="6"/>
  <c r="R174" i="6"/>
  <c r="P174" i="6"/>
  <c r="BK174" i="6"/>
  <c r="BF174" i="6"/>
  <c r="BI173" i="6"/>
  <c r="BH173" i="6"/>
  <c r="BG173" i="6"/>
  <c r="BE173" i="6"/>
  <c r="T173" i="6"/>
  <c r="R173" i="6"/>
  <c r="P173" i="6"/>
  <c r="BK173" i="6"/>
  <c r="BF173" i="6"/>
  <c r="BI172" i="6"/>
  <c r="BH172" i="6"/>
  <c r="BG172" i="6"/>
  <c r="BE172" i="6"/>
  <c r="T172" i="6"/>
  <c r="R172" i="6"/>
  <c r="P172" i="6"/>
  <c r="BK172" i="6"/>
  <c r="BF172" i="6"/>
  <c r="BI171" i="6"/>
  <c r="BH171" i="6"/>
  <c r="BG171" i="6"/>
  <c r="BE171" i="6"/>
  <c r="T171" i="6"/>
  <c r="R171" i="6"/>
  <c r="P171" i="6"/>
  <c r="BK171" i="6"/>
  <c r="BF171" i="6"/>
  <c r="BI170" i="6"/>
  <c r="BH170" i="6"/>
  <c r="BG170" i="6"/>
  <c r="BE170" i="6"/>
  <c r="T170" i="6"/>
  <c r="R170" i="6"/>
  <c r="P170" i="6"/>
  <c r="BK170" i="6"/>
  <c r="BF170" i="6"/>
  <c r="BI169" i="6"/>
  <c r="BH169" i="6"/>
  <c r="BG169" i="6"/>
  <c r="BE169" i="6"/>
  <c r="T169" i="6"/>
  <c r="R169" i="6"/>
  <c r="P169" i="6"/>
  <c r="BK169" i="6"/>
  <c r="BF169" i="6"/>
  <c r="BI168" i="6"/>
  <c r="BH168" i="6"/>
  <c r="BG168" i="6"/>
  <c r="BE168" i="6"/>
  <c r="T168" i="6"/>
  <c r="R168" i="6"/>
  <c r="P168" i="6"/>
  <c r="BK168" i="6"/>
  <c r="BF168" i="6"/>
  <c r="BI167" i="6"/>
  <c r="BH167" i="6"/>
  <c r="BG167" i="6"/>
  <c r="BE167" i="6"/>
  <c r="T167" i="6"/>
  <c r="R167" i="6"/>
  <c r="P167" i="6"/>
  <c r="BK167" i="6"/>
  <c r="BF167" i="6"/>
  <c r="BI166" i="6"/>
  <c r="BH166" i="6"/>
  <c r="BG166" i="6"/>
  <c r="BE166" i="6"/>
  <c r="T166" i="6"/>
  <c r="R166" i="6"/>
  <c r="P166" i="6"/>
  <c r="BK166" i="6"/>
  <c r="BF166" i="6"/>
  <c r="BI165" i="6"/>
  <c r="BH165" i="6"/>
  <c r="BG165" i="6"/>
  <c r="BE165" i="6"/>
  <c r="T165" i="6"/>
  <c r="R165" i="6"/>
  <c r="P165" i="6"/>
  <c r="BK165" i="6"/>
  <c r="BF165" i="6"/>
  <c r="BI164" i="6"/>
  <c r="BH164" i="6"/>
  <c r="BG164" i="6"/>
  <c r="BE164" i="6"/>
  <c r="T164" i="6"/>
  <c r="T163" i="6"/>
  <c r="R164" i="6"/>
  <c r="P164" i="6"/>
  <c r="P163" i="6" s="1"/>
  <c r="BK164" i="6"/>
  <c r="BF164" i="6"/>
  <c r="BI162" i="6"/>
  <c r="BH162" i="6"/>
  <c r="BG162" i="6"/>
  <c r="BE162" i="6"/>
  <c r="T162" i="6"/>
  <c r="R162" i="6"/>
  <c r="P162" i="6"/>
  <c r="BK162" i="6"/>
  <c r="BF162" i="6"/>
  <c r="BI161" i="6"/>
  <c r="BH161" i="6"/>
  <c r="BG161" i="6"/>
  <c r="BE161" i="6"/>
  <c r="T161" i="6"/>
  <c r="R161" i="6"/>
  <c r="P161" i="6"/>
  <c r="BK161" i="6"/>
  <c r="BF161" i="6"/>
  <c r="BI160" i="6"/>
  <c r="BH160" i="6"/>
  <c r="BG160" i="6"/>
  <c r="BE160" i="6"/>
  <c r="T160" i="6"/>
  <c r="R160" i="6"/>
  <c r="P160" i="6"/>
  <c r="BK160" i="6"/>
  <c r="BF160" i="6"/>
  <c r="BI159" i="6"/>
  <c r="BH159" i="6"/>
  <c r="BG159" i="6"/>
  <c r="BE159" i="6"/>
  <c r="T159" i="6"/>
  <c r="R159" i="6"/>
  <c r="P159" i="6"/>
  <c r="BK159" i="6"/>
  <c r="BF159" i="6"/>
  <c r="BI158" i="6"/>
  <c r="BH158" i="6"/>
  <c r="BG158" i="6"/>
  <c r="BE158" i="6"/>
  <c r="T158" i="6"/>
  <c r="R158" i="6"/>
  <c r="P158" i="6"/>
  <c r="BK158" i="6"/>
  <c r="BF158" i="6"/>
  <c r="BI157" i="6"/>
  <c r="BH157" i="6"/>
  <c r="BG157" i="6"/>
  <c r="BE157" i="6"/>
  <c r="T157" i="6"/>
  <c r="R157" i="6"/>
  <c r="P157" i="6"/>
  <c r="BK157" i="6"/>
  <c r="BF157" i="6"/>
  <c r="BI156" i="6"/>
  <c r="BH156" i="6"/>
  <c r="BG156" i="6"/>
  <c r="BE156" i="6"/>
  <c r="T156" i="6"/>
  <c r="R156" i="6"/>
  <c r="P156" i="6"/>
  <c r="BK156" i="6"/>
  <c r="BF156" i="6"/>
  <c r="BI155" i="6"/>
  <c r="BH155" i="6"/>
  <c r="BG155" i="6"/>
  <c r="BE155" i="6"/>
  <c r="T155" i="6"/>
  <c r="R155" i="6"/>
  <c r="P155" i="6"/>
  <c r="BK155" i="6"/>
  <c r="BF155" i="6"/>
  <c r="BI154" i="6"/>
  <c r="BH154" i="6"/>
  <c r="BG154" i="6"/>
  <c r="BE154" i="6"/>
  <c r="T154" i="6"/>
  <c r="R154" i="6"/>
  <c r="P154" i="6"/>
  <c r="BK154" i="6"/>
  <c r="BF154" i="6"/>
  <c r="BI153" i="6"/>
  <c r="BH153" i="6"/>
  <c r="BG153" i="6"/>
  <c r="BE153" i="6"/>
  <c r="T153" i="6"/>
  <c r="R153" i="6"/>
  <c r="P153" i="6"/>
  <c r="BK153" i="6"/>
  <c r="BF153" i="6"/>
  <c r="BI152" i="6"/>
  <c r="BH152" i="6"/>
  <c r="BG152" i="6"/>
  <c r="BE152" i="6"/>
  <c r="T152" i="6"/>
  <c r="R152" i="6"/>
  <c r="P152" i="6"/>
  <c r="BK152" i="6"/>
  <c r="BF152" i="6"/>
  <c r="BI151" i="6"/>
  <c r="BH151" i="6"/>
  <c r="BG151" i="6"/>
  <c r="BE151" i="6"/>
  <c r="T151" i="6"/>
  <c r="R151" i="6"/>
  <c r="P151" i="6"/>
  <c r="BK151" i="6"/>
  <c r="BF151" i="6"/>
  <c r="BI150" i="6"/>
  <c r="BH150" i="6"/>
  <c r="BG150" i="6"/>
  <c r="BE150" i="6"/>
  <c r="T150" i="6"/>
  <c r="R150" i="6"/>
  <c r="P150" i="6"/>
  <c r="BK150" i="6"/>
  <c r="BF150" i="6"/>
  <c r="BI149" i="6"/>
  <c r="BH149" i="6"/>
  <c r="BG149" i="6"/>
  <c r="BE149" i="6"/>
  <c r="T149" i="6"/>
  <c r="R149" i="6"/>
  <c r="P149" i="6"/>
  <c r="BK149" i="6"/>
  <c r="BF149" i="6"/>
  <c r="BI148" i="6"/>
  <c r="BH148" i="6"/>
  <c r="BG148" i="6"/>
  <c r="BE148" i="6"/>
  <c r="T148" i="6"/>
  <c r="R148" i="6"/>
  <c r="P148" i="6"/>
  <c r="BK148" i="6"/>
  <c r="BF148" i="6"/>
  <c r="BI147" i="6"/>
  <c r="BH147" i="6"/>
  <c r="BG147" i="6"/>
  <c r="BE147" i="6"/>
  <c r="T147" i="6"/>
  <c r="R147" i="6"/>
  <c r="P147" i="6"/>
  <c r="BK147" i="6"/>
  <c r="BF147" i="6"/>
  <c r="BI146" i="6"/>
  <c r="BH146" i="6"/>
  <c r="BG146" i="6"/>
  <c r="BE146" i="6"/>
  <c r="T146" i="6"/>
  <c r="R146" i="6"/>
  <c r="P146" i="6"/>
  <c r="BK146" i="6"/>
  <c r="BF146" i="6"/>
  <c r="BI145" i="6"/>
  <c r="BH145" i="6"/>
  <c r="BG145" i="6"/>
  <c r="BE145" i="6"/>
  <c r="T145" i="6"/>
  <c r="R145" i="6"/>
  <c r="P145" i="6"/>
  <c r="BK145" i="6"/>
  <c r="BF145" i="6"/>
  <c r="BI144" i="6"/>
  <c r="BH144" i="6"/>
  <c r="BG144" i="6"/>
  <c r="BE144" i="6"/>
  <c r="T144" i="6"/>
  <c r="R144" i="6"/>
  <c r="P144" i="6"/>
  <c r="BK144" i="6"/>
  <c r="BF144" i="6"/>
  <c r="BI143" i="6"/>
  <c r="BH143" i="6"/>
  <c r="BG143" i="6"/>
  <c r="BE143" i="6"/>
  <c r="T143" i="6"/>
  <c r="R143" i="6"/>
  <c r="P143" i="6"/>
  <c r="BK143" i="6"/>
  <c r="BF143" i="6"/>
  <c r="BI142" i="6"/>
  <c r="BH142" i="6"/>
  <c r="BG142" i="6"/>
  <c r="BE142" i="6"/>
  <c r="T142" i="6"/>
  <c r="R142" i="6"/>
  <c r="P142" i="6"/>
  <c r="BK142" i="6"/>
  <c r="BF142" i="6"/>
  <c r="BI141" i="6"/>
  <c r="BH141" i="6"/>
  <c r="BG141" i="6"/>
  <c r="BE141" i="6"/>
  <c r="T141" i="6"/>
  <c r="R141" i="6"/>
  <c r="P141" i="6"/>
  <c r="BK141" i="6"/>
  <c r="BF141" i="6"/>
  <c r="BI140" i="6"/>
  <c r="BH140" i="6"/>
  <c r="BG140" i="6"/>
  <c r="BE140" i="6"/>
  <c r="T140" i="6"/>
  <c r="R140" i="6"/>
  <c r="P140" i="6"/>
  <c r="BK140" i="6"/>
  <c r="BF140" i="6"/>
  <c r="BI139" i="6"/>
  <c r="BH139" i="6"/>
  <c r="BG139" i="6"/>
  <c r="BE139" i="6"/>
  <c r="T139" i="6"/>
  <c r="R139" i="6"/>
  <c r="P139" i="6"/>
  <c r="BK139" i="6"/>
  <c r="BF139" i="6"/>
  <c r="BI138" i="6"/>
  <c r="BH138" i="6"/>
  <c r="BG138" i="6"/>
  <c r="BE138" i="6"/>
  <c r="T138" i="6"/>
  <c r="R138" i="6"/>
  <c r="P138" i="6"/>
  <c r="BK138" i="6"/>
  <c r="BF138" i="6"/>
  <c r="BI137" i="6"/>
  <c r="BH137" i="6"/>
  <c r="BG137" i="6"/>
  <c r="BE137" i="6"/>
  <c r="T137" i="6"/>
  <c r="R137" i="6"/>
  <c r="P137" i="6"/>
  <c r="BK137" i="6"/>
  <c r="BF137" i="6"/>
  <c r="BI136" i="6"/>
  <c r="BH136" i="6"/>
  <c r="BG136" i="6"/>
  <c r="BE136" i="6"/>
  <c r="T136" i="6"/>
  <c r="T135" i="6" s="1"/>
  <c r="T134" i="6" s="1"/>
  <c r="R136" i="6"/>
  <c r="P136" i="6"/>
  <c r="P135" i="6"/>
  <c r="BK136" i="6"/>
  <c r="BF136" i="6"/>
  <c r="BI133" i="6"/>
  <c r="BH133" i="6"/>
  <c r="BG133" i="6"/>
  <c r="BE133" i="6"/>
  <c r="T133" i="6"/>
  <c r="R133" i="6"/>
  <c r="P133" i="6"/>
  <c r="BK133" i="6"/>
  <c r="BF133" i="6"/>
  <c r="BI132" i="6"/>
  <c r="BH132" i="6"/>
  <c r="BG132" i="6"/>
  <c r="BE132" i="6"/>
  <c r="T132" i="6"/>
  <c r="T131" i="6" s="1"/>
  <c r="T130" i="6" s="1"/>
  <c r="R132" i="6"/>
  <c r="R131" i="6" s="1"/>
  <c r="R130" i="6" s="1"/>
  <c r="P132" i="6"/>
  <c r="P131" i="6" s="1"/>
  <c r="P130" i="6" s="1"/>
  <c r="BK132" i="6"/>
  <c r="BK131" i="6" s="1"/>
  <c r="BF132" i="6"/>
  <c r="J125" i="6"/>
  <c r="F125" i="6"/>
  <c r="F123" i="6"/>
  <c r="E121" i="6"/>
  <c r="J93" i="6"/>
  <c r="F93" i="6"/>
  <c r="F91" i="6"/>
  <c r="E89" i="6"/>
  <c r="J26" i="6"/>
  <c r="E26" i="6"/>
  <c r="J126" i="6" s="1"/>
  <c r="J25" i="6"/>
  <c r="J20" i="6"/>
  <c r="E20" i="6"/>
  <c r="F126" i="6" s="1"/>
  <c r="J19" i="6"/>
  <c r="J14" i="6"/>
  <c r="J123" i="6" s="1"/>
  <c r="E7" i="6"/>
  <c r="E117" i="6" s="1"/>
  <c r="J39" i="5"/>
  <c r="J38" i="5"/>
  <c r="AY99" i="1" s="1"/>
  <c r="J37" i="5"/>
  <c r="AX99" i="1" s="1"/>
  <c r="BI178" i="5"/>
  <c r="BH178" i="5"/>
  <c r="BG178" i="5"/>
  <c r="BE178" i="5"/>
  <c r="T178" i="5"/>
  <c r="T177" i="5" s="1"/>
  <c r="R178" i="5"/>
  <c r="R177" i="5" s="1"/>
  <c r="P178" i="5"/>
  <c r="P177" i="5" s="1"/>
  <c r="BK178" i="5"/>
  <c r="BK177" i="5" s="1"/>
  <c r="J109" i="5" s="1"/>
  <c r="BF178" i="5"/>
  <c r="BI176" i="5"/>
  <c r="BH176" i="5"/>
  <c r="BG176" i="5"/>
  <c r="BE176" i="5"/>
  <c r="T176" i="5"/>
  <c r="T175" i="5" s="1"/>
  <c r="T174" i="5" s="1"/>
  <c r="R176" i="5"/>
  <c r="R175" i="5" s="1"/>
  <c r="R174" i="5" s="1"/>
  <c r="P176" i="5"/>
  <c r="P175" i="5" s="1"/>
  <c r="P174" i="5" s="1"/>
  <c r="BK176" i="5"/>
  <c r="BK175" i="5" s="1"/>
  <c r="BK174" i="5" s="1"/>
  <c r="J107" i="5" s="1"/>
  <c r="BF176" i="5"/>
  <c r="BI173" i="5"/>
  <c r="BH173" i="5"/>
  <c r="BG173" i="5"/>
  <c r="BE173" i="5"/>
  <c r="T173" i="5"/>
  <c r="T172" i="5" s="1"/>
  <c r="R173" i="5"/>
  <c r="R172" i="5" s="1"/>
  <c r="P173" i="5"/>
  <c r="P172" i="5" s="1"/>
  <c r="BK173" i="5"/>
  <c r="BK172" i="5" s="1"/>
  <c r="J106" i="5" s="1"/>
  <c r="BF173" i="5"/>
  <c r="BI171" i="5"/>
  <c r="BH171" i="5"/>
  <c r="BG171" i="5"/>
  <c r="BE171" i="5"/>
  <c r="T171" i="5"/>
  <c r="R171" i="5"/>
  <c r="P171" i="5"/>
  <c r="BK171" i="5"/>
  <c r="BF171" i="5"/>
  <c r="BI170" i="5"/>
  <c r="BH170" i="5"/>
  <c r="BG170" i="5"/>
  <c r="BE170" i="5"/>
  <c r="T170" i="5"/>
  <c r="R170" i="5"/>
  <c r="P170" i="5"/>
  <c r="BK170" i="5"/>
  <c r="BF170" i="5"/>
  <c r="BI169" i="5"/>
  <c r="BH169" i="5"/>
  <c r="BG169" i="5"/>
  <c r="BE169" i="5"/>
  <c r="T169" i="5"/>
  <c r="R169" i="5"/>
  <c r="P169" i="5"/>
  <c r="BK169" i="5"/>
  <c r="BF169" i="5"/>
  <c r="BI168" i="5"/>
  <c r="BH168" i="5"/>
  <c r="BG168" i="5"/>
  <c r="BE168" i="5"/>
  <c r="T168" i="5"/>
  <c r="R168" i="5"/>
  <c r="P168" i="5"/>
  <c r="BK168" i="5"/>
  <c r="BF168" i="5"/>
  <c r="BI167" i="5"/>
  <c r="BH167" i="5"/>
  <c r="BG167" i="5"/>
  <c r="BE167" i="5"/>
  <c r="T167" i="5"/>
  <c r="T166" i="5" s="1"/>
  <c r="R167" i="5"/>
  <c r="P167" i="5"/>
  <c r="BK167" i="5"/>
  <c r="BF167" i="5"/>
  <c r="BI165" i="5"/>
  <c r="BH165" i="5"/>
  <c r="BG165" i="5"/>
  <c r="BE165" i="5"/>
  <c r="T165" i="5"/>
  <c r="T164" i="5" s="1"/>
  <c r="R165" i="5"/>
  <c r="R164" i="5"/>
  <c r="P165" i="5"/>
  <c r="P164" i="5" s="1"/>
  <c r="BK165" i="5"/>
  <c r="BK164" i="5" s="1"/>
  <c r="J104" i="5" s="1"/>
  <c r="BF165" i="5"/>
  <c r="BI162" i="5"/>
  <c r="BH162" i="5"/>
  <c r="BG162" i="5"/>
  <c r="BE162" i="5"/>
  <c r="T162" i="5"/>
  <c r="T161" i="5" s="1"/>
  <c r="R162" i="5"/>
  <c r="R161" i="5" s="1"/>
  <c r="P162" i="5"/>
  <c r="P161" i="5" s="1"/>
  <c r="BK162" i="5"/>
  <c r="BK161" i="5" s="1"/>
  <c r="J102" i="5" s="1"/>
  <c r="BF162" i="5"/>
  <c r="BI160" i="5"/>
  <c r="BH160" i="5"/>
  <c r="BG160" i="5"/>
  <c r="BE160" i="5"/>
  <c r="T160" i="5"/>
  <c r="R160" i="5"/>
  <c r="P160" i="5"/>
  <c r="BK160" i="5"/>
  <c r="BF160" i="5"/>
  <c r="BI159" i="5"/>
  <c r="BH159" i="5"/>
  <c r="BG159" i="5"/>
  <c r="BE159" i="5"/>
  <c r="T159" i="5"/>
  <c r="R159" i="5"/>
  <c r="P159" i="5"/>
  <c r="BK159" i="5"/>
  <c r="BF159" i="5"/>
  <c r="BI158" i="5"/>
  <c r="BH158" i="5"/>
  <c r="BG158" i="5"/>
  <c r="BE158" i="5"/>
  <c r="T158" i="5"/>
  <c r="R158" i="5"/>
  <c r="P158" i="5"/>
  <c r="BK158" i="5"/>
  <c r="BF158" i="5"/>
  <c r="BI157" i="5"/>
  <c r="BH157" i="5"/>
  <c r="BG157" i="5"/>
  <c r="BE157" i="5"/>
  <c r="T157" i="5"/>
  <c r="R157" i="5"/>
  <c r="P157" i="5"/>
  <c r="BK157" i="5"/>
  <c r="BF157" i="5"/>
  <c r="BI156" i="5"/>
  <c r="BH156" i="5"/>
  <c r="BG156" i="5"/>
  <c r="BE156" i="5"/>
  <c r="T156" i="5"/>
  <c r="R156" i="5"/>
  <c r="P156" i="5"/>
  <c r="BK156" i="5"/>
  <c r="BF156" i="5"/>
  <c r="BI155" i="5"/>
  <c r="BH155" i="5"/>
  <c r="BG155" i="5"/>
  <c r="BE155" i="5"/>
  <c r="T155" i="5"/>
  <c r="R155" i="5"/>
  <c r="P155" i="5"/>
  <c r="BK155" i="5"/>
  <c r="BF155" i="5"/>
  <c r="BI154" i="5"/>
  <c r="BH154" i="5"/>
  <c r="BG154" i="5"/>
  <c r="BE154" i="5"/>
  <c r="T154" i="5"/>
  <c r="R154" i="5"/>
  <c r="P154" i="5"/>
  <c r="BK154" i="5"/>
  <c r="BF154" i="5"/>
  <c r="BI153" i="5"/>
  <c r="BH153" i="5"/>
  <c r="BG153" i="5"/>
  <c r="BE153" i="5"/>
  <c r="T153" i="5"/>
  <c r="R153" i="5"/>
  <c r="P153" i="5"/>
  <c r="BK153" i="5"/>
  <c r="BF153" i="5"/>
  <c r="BI152" i="5"/>
  <c r="BH152" i="5"/>
  <c r="BG152" i="5"/>
  <c r="BE152" i="5"/>
  <c r="T152" i="5"/>
  <c r="R152" i="5"/>
  <c r="P152" i="5"/>
  <c r="BK152" i="5"/>
  <c r="BF152" i="5"/>
  <c r="BI151" i="5"/>
  <c r="BH151" i="5"/>
  <c r="BG151" i="5"/>
  <c r="BE151" i="5"/>
  <c r="T151" i="5"/>
  <c r="R151" i="5"/>
  <c r="P151" i="5"/>
  <c r="BK151" i="5"/>
  <c r="BF151" i="5"/>
  <c r="BI150" i="5"/>
  <c r="BH150" i="5"/>
  <c r="BG150" i="5"/>
  <c r="BE150" i="5"/>
  <c r="T150" i="5"/>
  <c r="R150" i="5"/>
  <c r="P150" i="5"/>
  <c r="BK150" i="5"/>
  <c r="BF150" i="5"/>
  <c r="BI149" i="5"/>
  <c r="BH149" i="5"/>
  <c r="BG149" i="5"/>
  <c r="BE149" i="5"/>
  <c r="T149" i="5"/>
  <c r="R149" i="5"/>
  <c r="P149" i="5"/>
  <c r="BK149" i="5"/>
  <c r="BF149" i="5"/>
  <c r="BI148" i="5"/>
  <c r="BH148" i="5"/>
  <c r="BG148" i="5"/>
  <c r="BE148" i="5"/>
  <c r="T148" i="5"/>
  <c r="R148" i="5"/>
  <c r="P148" i="5"/>
  <c r="BK148" i="5"/>
  <c r="BF148" i="5"/>
  <c r="BI147" i="5"/>
  <c r="BH147" i="5"/>
  <c r="BG147" i="5"/>
  <c r="BE147" i="5"/>
  <c r="T147" i="5"/>
  <c r="T146" i="5" s="1"/>
  <c r="R147" i="5"/>
  <c r="P147" i="5"/>
  <c r="BK147" i="5"/>
  <c r="BF147" i="5"/>
  <c r="BI145" i="5"/>
  <c r="BH145" i="5"/>
  <c r="BG145" i="5"/>
  <c r="BE145" i="5"/>
  <c r="T145" i="5"/>
  <c r="R145" i="5"/>
  <c r="P145" i="5"/>
  <c r="BK145" i="5"/>
  <c r="BF145" i="5"/>
  <c r="BI144" i="5"/>
  <c r="BH144" i="5"/>
  <c r="BG144" i="5"/>
  <c r="BE144" i="5"/>
  <c r="T144" i="5"/>
  <c r="R144" i="5"/>
  <c r="P144" i="5"/>
  <c r="BK144" i="5"/>
  <c r="BF144" i="5"/>
  <c r="BI143" i="5"/>
  <c r="BH143" i="5"/>
  <c r="BG143" i="5"/>
  <c r="BE143" i="5"/>
  <c r="T143" i="5"/>
  <c r="R143" i="5"/>
  <c r="P143" i="5"/>
  <c r="BK143" i="5"/>
  <c r="BF143" i="5"/>
  <c r="BI142" i="5"/>
  <c r="BH142" i="5"/>
  <c r="BG142" i="5"/>
  <c r="BE142" i="5"/>
  <c r="T142" i="5"/>
  <c r="R142" i="5"/>
  <c r="P142" i="5"/>
  <c r="BK142" i="5"/>
  <c r="BF142" i="5"/>
  <c r="BI141" i="5"/>
  <c r="BH141" i="5"/>
  <c r="BG141" i="5"/>
  <c r="BE141" i="5"/>
  <c r="T141" i="5"/>
  <c r="R141" i="5"/>
  <c r="P141" i="5"/>
  <c r="BK141" i="5"/>
  <c r="BF141" i="5"/>
  <c r="BI140" i="5"/>
  <c r="BH140" i="5"/>
  <c r="BG140" i="5"/>
  <c r="BE140" i="5"/>
  <c r="T140" i="5"/>
  <c r="R140" i="5"/>
  <c r="P140" i="5"/>
  <c r="BK140" i="5"/>
  <c r="BF140" i="5"/>
  <c r="BI139" i="5"/>
  <c r="BH139" i="5"/>
  <c r="BG139" i="5"/>
  <c r="BE139" i="5"/>
  <c r="T139" i="5"/>
  <c r="R139" i="5"/>
  <c r="P139" i="5"/>
  <c r="BK139" i="5"/>
  <c r="BF139" i="5"/>
  <c r="BI138" i="5"/>
  <c r="BH138" i="5"/>
  <c r="BG138" i="5"/>
  <c r="BE138" i="5"/>
  <c r="T138" i="5"/>
  <c r="R138" i="5"/>
  <c r="P138" i="5"/>
  <c r="BK138" i="5"/>
  <c r="BF138" i="5"/>
  <c r="BI137" i="5"/>
  <c r="BH137" i="5"/>
  <c r="BG137" i="5"/>
  <c r="BE137" i="5"/>
  <c r="T137" i="5"/>
  <c r="R137" i="5"/>
  <c r="P137" i="5"/>
  <c r="BK137" i="5"/>
  <c r="BF137" i="5"/>
  <c r="BI136" i="5"/>
  <c r="BH136" i="5"/>
  <c r="BG136" i="5"/>
  <c r="BE136" i="5"/>
  <c r="T136" i="5"/>
  <c r="R136" i="5"/>
  <c r="P136" i="5"/>
  <c r="BK136" i="5"/>
  <c r="BF136" i="5"/>
  <c r="BI135" i="5"/>
  <c r="BH135" i="5"/>
  <c r="BG135" i="5"/>
  <c r="BE135" i="5"/>
  <c r="T135" i="5"/>
  <c r="R135" i="5"/>
  <c r="P135" i="5"/>
  <c r="BK135" i="5"/>
  <c r="BF135" i="5"/>
  <c r="BI134" i="5"/>
  <c r="BH134" i="5"/>
  <c r="F38" i="5" s="1"/>
  <c r="BC99" i="1" s="1"/>
  <c r="BG134" i="5"/>
  <c r="BE134" i="5"/>
  <c r="T134" i="5"/>
  <c r="T133" i="5" s="1"/>
  <c r="R134" i="5"/>
  <c r="P134" i="5"/>
  <c r="BK134" i="5"/>
  <c r="BK133" i="5" s="1"/>
  <c r="J133" i="5" s="1"/>
  <c r="J100" i="5" s="1"/>
  <c r="BF134" i="5"/>
  <c r="F36" i="5" s="1"/>
  <c r="BA99" i="1" s="1"/>
  <c r="J128" i="5"/>
  <c r="J127" i="5"/>
  <c r="F127" i="5"/>
  <c r="F125" i="5"/>
  <c r="E123" i="5"/>
  <c r="J94" i="5"/>
  <c r="J93" i="5"/>
  <c r="F93" i="5"/>
  <c r="F91" i="5"/>
  <c r="E89" i="5"/>
  <c r="J20" i="5"/>
  <c r="E20" i="5"/>
  <c r="F128" i="5" s="1"/>
  <c r="F94" i="5"/>
  <c r="J19" i="5"/>
  <c r="J14" i="5"/>
  <c r="J125" i="5" s="1"/>
  <c r="J91" i="5"/>
  <c r="E7" i="5"/>
  <c r="E119" i="5" s="1"/>
  <c r="J39" i="4"/>
  <c r="J38" i="4"/>
  <c r="AY98" i="1" s="1"/>
  <c r="J37" i="4"/>
  <c r="AX98" i="1" s="1"/>
  <c r="BI440" i="4"/>
  <c r="BH440" i="4"/>
  <c r="BG440" i="4"/>
  <c r="BE440" i="4"/>
  <c r="T440" i="4"/>
  <c r="R440" i="4"/>
  <c r="P440" i="4"/>
  <c r="BK440" i="4"/>
  <c r="BF440" i="4"/>
  <c r="BI439" i="4"/>
  <c r="BH439" i="4"/>
  <c r="BG439" i="4"/>
  <c r="BE439" i="4"/>
  <c r="T439" i="4"/>
  <c r="R439" i="4"/>
  <c r="P439" i="4"/>
  <c r="BK439" i="4"/>
  <c r="BF439" i="4"/>
  <c r="BI438" i="4"/>
  <c r="BH438" i="4"/>
  <c r="BG438" i="4"/>
  <c r="BE438" i="4"/>
  <c r="T438" i="4"/>
  <c r="R438" i="4"/>
  <c r="P438" i="4"/>
  <c r="BK438" i="4"/>
  <c r="BF438" i="4"/>
  <c r="BI437" i="4"/>
  <c r="BH437" i="4"/>
  <c r="BG437" i="4"/>
  <c r="BE437" i="4"/>
  <c r="T437" i="4"/>
  <c r="R437" i="4"/>
  <c r="P437" i="4"/>
  <c r="BK437" i="4"/>
  <c r="BF437" i="4"/>
  <c r="BI436" i="4"/>
  <c r="BH436" i="4"/>
  <c r="BG436" i="4"/>
  <c r="BE436" i="4"/>
  <c r="T436" i="4"/>
  <c r="R436" i="4"/>
  <c r="P436" i="4"/>
  <c r="BK436" i="4"/>
  <c r="BF436" i="4"/>
  <c r="BI435" i="4"/>
  <c r="BH435" i="4"/>
  <c r="BG435" i="4"/>
  <c r="BE435" i="4"/>
  <c r="T435" i="4"/>
  <c r="R435" i="4"/>
  <c r="P435" i="4"/>
  <c r="BK435" i="4"/>
  <c r="BF435" i="4"/>
  <c r="BI434" i="4"/>
  <c r="BH434" i="4"/>
  <c r="BG434" i="4"/>
  <c r="BE434" i="4"/>
  <c r="T434" i="4"/>
  <c r="R434" i="4"/>
  <c r="P434" i="4"/>
  <c r="BK434" i="4"/>
  <c r="BF434" i="4"/>
  <c r="BI433" i="4"/>
  <c r="BH433" i="4"/>
  <c r="BG433" i="4"/>
  <c r="BE433" i="4"/>
  <c r="T433" i="4"/>
  <c r="R433" i="4"/>
  <c r="P433" i="4"/>
  <c r="BK433" i="4"/>
  <c r="BF433" i="4"/>
  <c r="BI432" i="4"/>
  <c r="BH432" i="4"/>
  <c r="BG432" i="4"/>
  <c r="BE432" i="4"/>
  <c r="T432" i="4"/>
  <c r="R432" i="4"/>
  <c r="P432" i="4"/>
  <c r="BK432" i="4"/>
  <c r="BF432" i="4"/>
  <c r="BI431" i="4"/>
  <c r="BH431" i="4"/>
  <c r="BG431" i="4"/>
  <c r="BE431" i="4"/>
  <c r="T431" i="4"/>
  <c r="R431" i="4"/>
  <c r="P431" i="4"/>
  <c r="BK431" i="4"/>
  <c r="BF431" i="4"/>
  <c r="BI430" i="4"/>
  <c r="BH430" i="4"/>
  <c r="BG430" i="4"/>
  <c r="BE430" i="4"/>
  <c r="T430" i="4"/>
  <c r="R430" i="4"/>
  <c r="P430" i="4"/>
  <c r="BK430" i="4"/>
  <c r="BF430" i="4"/>
  <c r="BI429" i="4"/>
  <c r="BH429" i="4"/>
  <c r="BG429" i="4"/>
  <c r="BE429" i="4"/>
  <c r="T429" i="4"/>
  <c r="R429" i="4"/>
  <c r="P429" i="4"/>
  <c r="BK429" i="4"/>
  <c r="BF429" i="4"/>
  <c r="BI428" i="4"/>
  <c r="BH428" i="4"/>
  <c r="BG428" i="4"/>
  <c r="BE428" i="4"/>
  <c r="T428" i="4"/>
  <c r="R428" i="4"/>
  <c r="P428" i="4"/>
  <c r="BK428" i="4"/>
  <c r="BF428" i="4"/>
  <c r="BI427" i="4"/>
  <c r="BH427" i="4"/>
  <c r="BG427" i="4"/>
  <c r="BE427" i="4"/>
  <c r="T427" i="4"/>
  <c r="R427" i="4"/>
  <c r="P427" i="4"/>
  <c r="BK427" i="4"/>
  <c r="BF427" i="4"/>
  <c r="BI426" i="4"/>
  <c r="BH426" i="4"/>
  <c r="BG426" i="4"/>
  <c r="BE426" i="4"/>
  <c r="T426" i="4"/>
  <c r="R426" i="4"/>
  <c r="P426" i="4"/>
  <c r="BK426" i="4"/>
  <c r="BF426" i="4"/>
  <c r="BI425" i="4"/>
  <c r="BH425" i="4"/>
  <c r="BG425" i="4"/>
  <c r="BE425" i="4"/>
  <c r="T425" i="4"/>
  <c r="R425" i="4"/>
  <c r="P425" i="4"/>
  <c r="BK425" i="4"/>
  <c r="BF425" i="4"/>
  <c r="BI424" i="4"/>
  <c r="BH424" i="4"/>
  <c r="BG424" i="4"/>
  <c r="BE424" i="4"/>
  <c r="T424" i="4"/>
  <c r="R424" i="4"/>
  <c r="P424" i="4"/>
  <c r="BK424" i="4"/>
  <c r="BF424" i="4"/>
  <c r="BI423" i="4"/>
  <c r="BH423" i="4"/>
  <c r="BG423" i="4"/>
  <c r="BE423" i="4"/>
  <c r="T423" i="4"/>
  <c r="R423" i="4"/>
  <c r="P423" i="4"/>
  <c r="BK423" i="4"/>
  <c r="BF423" i="4"/>
  <c r="BI422" i="4"/>
  <c r="BH422" i="4"/>
  <c r="BG422" i="4"/>
  <c r="BE422" i="4"/>
  <c r="T422" i="4"/>
  <c r="R422" i="4"/>
  <c r="P422" i="4"/>
  <c r="BK422" i="4"/>
  <c r="BF422" i="4"/>
  <c r="BI421" i="4"/>
  <c r="BH421" i="4"/>
  <c r="BG421" i="4"/>
  <c r="BE421" i="4"/>
  <c r="T421" i="4"/>
  <c r="R421" i="4"/>
  <c r="P421" i="4"/>
  <c r="BK421" i="4"/>
  <c r="BF421" i="4"/>
  <c r="BI420" i="4"/>
  <c r="BH420" i="4"/>
  <c r="BG420" i="4"/>
  <c r="BE420" i="4"/>
  <c r="T420" i="4"/>
  <c r="R420" i="4"/>
  <c r="P420" i="4"/>
  <c r="BK420" i="4"/>
  <c r="BF420" i="4"/>
  <c r="BI419" i="4"/>
  <c r="BH419" i="4"/>
  <c r="BG419" i="4"/>
  <c r="BE419" i="4"/>
  <c r="T419" i="4"/>
  <c r="R419" i="4"/>
  <c r="P419" i="4"/>
  <c r="BK419" i="4"/>
  <c r="BF419" i="4"/>
  <c r="BI418" i="4"/>
  <c r="BH418" i="4"/>
  <c r="BG418" i="4"/>
  <c r="BE418" i="4"/>
  <c r="T418" i="4"/>
  <c r="R418" i="4"/>
  <c r="P418" i="4"/>
  <c r="BK418" i="4"/>
  <c r="BF418" i="4"/>
  <c r="BI417" i="4"/>
  <c r="BH417" i="4"/>
  <c r="BG417" i="4"/>
  <c r="BE417" i="4"/>
  <c r="T417" i="4"/>
  <c r="R417" i="4"/>
  <c r="P417" i="4"/>
  <c r="BK417" i="4"/>
  <c r="BF417" i="4"/>
  <c r="BI416" i="4"/>
  <c r="BH416" i="4"/>
  <c r="BG416" i="4"/>
  <c r="BE416" i="4"/>
  <c r="T416" i="4"/>
  <c r="R416" i="4"/>
  <c r="P416" i="4"/>
  <c r="BK416" i="4"/>
  <c r="BF416" i="4"/>
  <c r="BI415" i="4"/>
  <c r="BH415" i="4"/>
  <c r="BG415" i="4"/>
  <c r="BE415" i="4"/>
  <c r="T415" i="4"/>
  <c r="R415" i="4"/>
  <c r="P415" i="4"/>
  <c r="BK415" i="4"/>
  <c r="BF415" i="4"/>
  <c r="BI414" i="4"/>
  <c r="BH414" i="4"/>
  <c r="BG414" i="4"/>
  <c r="BE414" i="4"/>
  <c r="T414" i="4"/>
  <c r="R414" i="4"/>
  <c r="P414" i="4"/>
  <c r="BK414" i="4"/>
  <c r="BF414" i="4"/>
  <c r="BI413" i="4"/>
  <c r="BH413" i="4"/>
  <c r="BG413" i="4"/>
  <c r="BE413" i="4"/>
  <c r="T413" i="4"/>
  <c r="R413" i="4"/>
  <c r="P413" i="4"/>
  <c r="BK413" i="4"/>
  <c r="BF413" i="4"/>
  <c r="BI412" i="4"/>
  <c r="BH412" i="4"/>
  <c r="BG412" i="4"/>
  <c r="BE412" i="4"/>
  <c r="T412" i="4"/>
  <c r="R412" i="4"/>
  <c r="P412" i="4"/>
  <c r="BK412" i="4"/>
  <c r="BF412" i="4"/>
  <c r="BI411" i="4"/>
  <c r="BH411" i="4"/>
  <c r="BG411" i="4"/>
  <c r="BE411" i="4"/>
  <c r="T411" i="4"/>
  <c r="R411" i="4"/>
  <c r="P411" i="4"/>
  <c r="BK411" i="4"/>
  <c r="BF411" i="4"/>
  <c r="BI410" i="4"/>
  <c r="BH410" i="4"/>
  <c r="BG410" i="4"/>
  <c r="BE410" i="4"/>
  <c r="T410" i="4"/>
  <c r="R410" i="4"/>
  <c r="P410" i="4"/>
  <c r="BK410" i="4"/>
  <c r="BF410" i="4"/>
  <c r="BI409" i="4"/>
  <c r="BH409" i="4"/>
  <c r="BG409" i="4"/>
  <c r="BE409" i="4"/>
  <c r="T409" i="4"/>
  <c r="R409" i="4"/>
  <c r="P409" i="4"/>
  <c r="BK409" i="4"/>
  <c r="BF409" i="4"/>
  <c r="BI408" i="4"/>
  <c r="BH408" i="4"/>
  <c r="BG408" i="4"/>
  <c r="BE408" i="4"/>
  <c r="T408" i="4"/>
  <c r="R408" i="4"/>
  <c r="P408" i="4"/>
  <c r="BK408" i="4"/>
  <c r="BF408" i="4"/>
  <c r="BI407" i="4"/>
  <c r="BH407" i="4"/>
  <c r="BG407" i="4"/>
  <c r="BE407" i="4"/>
  <c r="T407" i="4"/>
  <c r="R407" i="4"/>
  <c r="P407" i="4"/>
  <c r="BK407" i="4"/>
  <c r="BF407" i="4"/>
  <c r="BI406" i="4"/>
  <c r="BH406" i="4"/>
  <c r="BG406" i="4"/>
  <c r="BE406" i="4"/>
  <c r="T406" i="4"/>
  <c r="R406" i="4"/>
  <c r="P406" i="4"/>
  <c r="BK406" i="4"/>
  <c r="BF406" i="4"/>
  <c r="BI405" i="4"/>
  <c r="BH405" i="4"/>
  <c r="BG405" i="4"/>
  <c r="BE405" i="4"/>
  <c r="T405" i="4"/>
  <c r="R405" i="4"/>
  <c r="P405" i="4"/>
  <c r="BK405" i="4"/>
  <c r="BF405" i="4"/>
  <c r="BI404" i="4"/>
  <c r="BH404" i="4"/>
  <c r="BG404" i="4"/>
  <c r="BE404" i="4"/>
  <c r="T404" i="4"/>
  <c r="R404" i="4"/>
  <c r="P404" i="4"/>
  <c r="BK404" i="4"/>
  <c r="BF404" i="4"/>
  <c r="BI403" i="4"/>
  <c r="BH403" i="4"/>
  <c r="BG403" i="4"/>
  <c r="BE403" i="4"/>
  <c r="T403" i="4"/>
  <c r="R403" i="4"/>
  <c r="P403" i="4"/>
  <c r="BK403" i="4"/>
  <c r="BF403" i="4"/>
  <c r="BI402" i="4"/>
  <c r="BH402" i="4"/>
  <c r="BG402" i="4"/>
  <c r="BE402" i="4"/>
  <c r="T402" i="4"/>
  <c r="R402" i="4"/>
  <c r="P402" i="4"/>
  <c r="BK402" i="4"/>
  <c r="BF402" i="4"/>
  <c r="BI401" i="4"/>
  <c r="BH401" i="4"/>
  <c r="BG401" i="4"/>
  <c r="BE401" i="4"/>
  <c r="T401" i="4"/>
  <c r="R401" i="4"/>
  <c r="P401" i="4"/>
  <c r="BK401" i="4"/>
  <c r="BF401" i="4"/>
  <c r="BI400" i="4"/>
  <c r="BH400" i="4"/>
  <c r="BG400" i="4"/>
  <c r="BE400" i="4"/>
  <c r="T400" i="4"/>
  <c r="R400" i="4"/>
  <c r="P400" i="4"/>
  <c r="BK400" i="4"/>
  <c r="BF400" i="4"/>
  <c r="BI399" i="4"/>
  <c r="BH399" i="4"/>
  <c r="BG399" i="4"/>
  <c r="BE399" i="4"/>
  <c r="T399" i="4"/>
  <c r="R399" i="4"/>
  <c r="P399" i="4"/>
  <c r="BK399" i="4"/>
  <c r="BF399" i="4"/>
  <c r="BI398" i="4"/>
  <c r="BH398" i="4"/>
  <c r="BG398" i="4"/>
  <c r="BE398" i="4"/>
  <c r="T398" i="4"/>
  <c r="R398" i="4"/>
  <c r="P398" i="4"/>
  <c r="BK398" i="4"/>
  <c r="BF398" i="4"/>
  <c r="BI397" i="4"/>
  <c r="BH397" i="4"/>
  <c r="BG397" i="4"/>
  <c r="BE397" i="4"/>
  <c r="T397" i="4"/>
  <c r="R397" i="4"/>
  <c r="P397" i="4"/>
  <c r="BK397" i="4"/>
  <c r="BF397" i="4"/>
  <c r="BI396" i="4"/>
  <c r="BH396" i="4"/>
  <c r="BG396" i="4"/>
  <c r="BE396" i="4"/>
  <c r="T396" i="4"/>
  <c r="R396" i="4"/>
  <c r="P396" i="4"/>
  <c r="BK396" i="4"/>
  <c r="BF396" i="4"/>
  <c r="BI395" i="4"/>
  <c r="BH395" i="4"/>
  <c r="BG395" i="4"/>
  <c r="BE395" i="4"/>
  <c r="T395" i="4"/>
  <c r="R395" i="4"/>
  <c r="P395" i="4"/>
  <c r="BK395" i="4"/>
  <c r="BF395" i="4"/>
  <c r="BI394" i="4"/>
  <c r="BH394" i="4"/>
  <c r="BG394" i="4"/>
  <c r="BE394" i="4"/>
  <c r="T394" i="4"/>
  <c r="R394" i="4"/>
  <c r="P394" i="4"/>
  <c r="BK394" i="4"/>
  <c r="BF394" i="4"/>
  <c r="BI393" i="4"/>
  <c r="BH393" i="4"/>
  <c r="BG393" i="4"/>
  <c r="BE393" i="4"/>
  <c r="T393" i="4"/>
  <c r="R393" i="4"/>
  <c r="P393" i="4"/>
  <c r="BK393" i="4"/>
  <c r="BF393" i="4"/>
  <c r="BI392" i="4"/>
  <c r="BH392" i="4"/>
  <c r="BG392" i="4"/>
  <c r="BE392" i="4"/>
  <c r="T392" i="4"/>
  <c r="R392" i="4"/>
  <c r="P392" i="4"/>
  <c r="BK392" i="4"/>
  <c r="BF392" i="4"/>
  <c r="BI391" i="4"/>
  <c r="BH391" i="4"/>
  <c r="BG391" i="4"/>
  <c r="BE391" i="4"/>
  <c r="T391" i="4"/>
  <c r="R391" i="4"/>
  <c r="P391" i="4"/>
  <c r="BK391" i="4"/>
  <c r="BF391" i="4"/>
  <c r="BI390" i="4"/>
  <c r="BH390" i="4"/>
  <c r="BG390" i="4"/>
  <c r="BE390" i="4"/>
  <c r="T390" i="4"/>
  <c r="R390" i="4"/>
  <c r="P390" i="4"/>
  <c r="BK390" i="4"/>
  <c r="BF390" i="4"/>
  <c r="BI389" i="4"/>
  <c r="BH389" i="4"/>
  <c r="BG389" i="4"/>
  <c r="BE389" i="4"/>
  <c r="T389" i="4"/>
  <c r="R389" i="4"/>
  <c r="P389" i="4"/>
  <c r="BK389" i="4"/>
  <c r="BF389" i="4"/>
  <c r="BI388" i="4"/>
  <c r="BH388" i="4"/>
  <c r="BG388" i="4"/>
  <c r="BE388" i="4"/>
  <c r="T388" i="4"/>
  <c r="R388" i="4"/>
  <c r="P388" i="4"/>
  <c r="BK388" i="4"/>
  <c r="BF388" i="4"/>
  <c r="BI387" i="4"/>
  <c r="BH387" i="4"/>
  <c r="BG387" i="4"/>
  <c r="BE387" i="4"/>
  <c r="T387" i="4"/>
  <c r="R387" i="4"/>
  <c r="P387" i="4"/>
  <c r="BK387" i="4"/>
  <c r="BF387" i="4"/>
  <c r="BI386" i="4"/>
  <c r="BH386" i="4"/>
  <c r="BG386" i="4"/>
  <c r="BE386" i="4"/>
  <c r="T386" i="4"/>
  <c r="R386" i="4"/>
  <c r="P386" i="4"/>
  <c r="BK386" i="4"/>
  <c r="BF386" i="4"/>
  <c r="BI385" i="4"/>
  <c r="BH385" i="4"/>
  <c r="BG385" i="4"/>
  <c r="BE385" i="4"/>
  <c r="T385" i="4"/>
  <c r="R385" i="4"/>
  <c r="P385" i="4"/>
  <c r="BK385" i="4"/>
  <c r="BF385" i="4"/>
  <c r="BI384" i="4"/>
  <c r="BH384" i="4"/>
  <c r="BG384" i="4"/>
  <c r="BE384" i="4"/>
  <c r="T384" i="4"/>
  <c r="R384" i="4"/>
  <c r="P384" i="4"/>
  <c r="BK384" i="4"/>
  <c r="BF384" i="4"/>
  <c r="BI383" i="4"/>
  <c r="BH383" i="4"/>
  <c r="BG383" i="4"/>
  <c r="BE383" i="4"/>
  <c r="T383" i="4"/>
  <c r="R383" i="4"/>
  <c r="P383" i="4"/>
  <c r="BK383" i="4"/>
  <c r="BF383" i="4"/>
  <c r="BI381" i="4"/>
  <c r="BH381" i="4"/>
  <c r="BG381" i="4"/>
  <c r="BE381" i="4"/>
  <c r="T381" i="4"/>
  <c r="T380" i="4" s="1"/>
  <c r="R381" i="4"/>
  <c r="R380" i="4" s="1"/>
  <c r="P381" i="4"/>
  <c r="P380" i="4" s="1"/>
  <c r="BK381" i="4"/>
  <c r="BK380" i="4" s="1"/>
  <c r="J123" i="4" s="1"/>
  <c r="BF381" i="4"/>
  <c r="BI379" i="4"/>
  <c r="BH379" i="4"/>
  <c r="BG379" i="4"/>
  <c r="BE379" i="4"/>
  <c r="T379" i="4"/>
  <c r="R379" i="4"/>
  <c r="P379" i="4"/>
  <c r="BK379" i="4"/>
  <c r="BF379" i="4"/>
  <c r="BI378" i="4"/>
  <c r="BH378" i="4"/>
  <c r="BG378" i="4"/>
  <c r="BE378" i="4"/>
  <c r="T378" i="4"/>
  <c r="R378" i="4"/>
  <c r="P378" i="4"/>
  <c r="BK378" i="4"/>
  <c r="BF378" i="4"/>
  <c r="BI376" i="4"/>
  <c r="BH376" i="4"/>
  <c r="BG376" i="4"/>
  <c r="BE376" i="4"/>
  <c r="T376" i="4"/>
  <c r="R376" i="4"/>
  <c r="P376" i="4"/>
  <c r="BK376" i="4"/>
  <c r="BF376" i="4"/>
  <c r="BI375" i="4"/>
  <c r="BH375" i="4"/>
  <c r="BG375" i="4"/>
  <c r="BE375" i="4"/>
  <c r="T375" i="4"/>
  <c r="R375" i="4"/>
  <c r="P375" i="4"/>
  <c r="BK375" i="4"/>
  <c r="BF375" i="4"/>
  <c r="BI374" i="4"/>
  <c r="BH374" i="4"/>
  <c r="BG374" i="4"/>
  <c r="BE374" i="4"/>
  <c r="T374" i="4"/>
  <c r="R374" i="4"/>
  <c r="P374" i="4"/>
  <c r="BK374" i="4"/>
  <c r="BF374" i="4"/>
  <c r="BI373" i="4"/>
  <c r="BH373" i="4"/>
  <c r="BG373" i="4"/>
  <c r="BE373" i="4"/>
  <c r="T373" i="4"/>
  <c r="R373" i="4"/>
  <c r="P373" i="4"/>
  <c r="BK373" i="4"/>
  <c r="BF373" i="4"/>
  <c r="BI372" i="4"/>
  <c r="BH372" i="4"/>
  <c r="BG372" i="4"/>
  <c r="BE372" i="4"/>
  <c r="T372" i="4"/>
  <c r="R372" i="4"/>
  <c r="P372" i="4"/>
  <c r="BK372" i="4"/>
  <c r="BF372" i="4"/>
  <c r="BI369" i="4"/>
  <c r="BH369" i="4"/>
  <c r="BG369" i="4"/>
  <c r="BE369" i="4"/>
  <c r="T369" i="4"/>
  <c r="R369" i="4"/>
  <c r="P369" i="4"/>
  <c r="BK369" i="4"/>
  <c r="BF369" i="4"/>
  <c r="BI368" i="4"/>
  <c r="BH368" i="4"/>
  <c r="BG368" i="4"/>
  <c r="BE368" i="4"/>
  <c r="T368" i="4"/>
  <c r="T367" i="4" s="1"/>
  <c r="R368" i="4"/>
  <c r="P368" i="4"/>
  <c r="BK368" i="4"/>
  <c r="BF368" i="4"/>
  <c r="BI366" i="4"/>
  <c r="BH366" i="4"/>
  <c r="BG366" i="4"/>
  <c r="BE366" i="4"/>
  <c r="T366" i="4"/>
  <c r="R366" i="4"/>
  <c r="P366" i="4"/>
  <c r="BK366" i="4"/>
  <c r="BF366" i="4"/>
  <c r="BI365" i="4"/>
  <c r="BH365" i="4"/>
  <c r="BG365" i="4"/>
  <c r="BE365" i="4"/>
  <c r="T365" i="4"/>
  <c r="R365" i="4"/>
  <c r="P365" i="4"/>
  <c r="BK365" i="4"/>
  <c r="BF365" i="4"/>
  <c r="BI364" i="4"/>
  <c r="BH364" i="4"/>
  <c r="BG364" i="4"/>
  <c r="BE364" i="4"/>
  <c r="T364" i="4"/>
  <c r="R364" i="4"/>
  <c r="P364" i="4"/>
  <c r="BK364" i="4"/>
  <c r="BF364" i="4"/>
  <c r="BI362" i="4"/>
  <c r="BH362" i="4"/>
  <c r="BG362" i="4"/>
  <c r="BE362" i="4"/>
  <c r="T362" i="4"/>
  <c r="R362" i="4"/>
  <c r="P362" i="4"/>
  <c r="BK362" i="4"/>
  <c r="BF362" i="4"/>
  <c r="BI361" i="4"/>
  <c r="BH361" i="4"/>
  <c r="BG361" i="4"/>
  <c r="BE361" i="4"/>
  <c r="T361" i="4"/>
  <c r="R361" i="4"/>
  <c r="P361" i="4"/>
  <c r="BK361" i="4"/>
  <c r="BF361" i="4"/>
  <c r="BI360" i="4"/>
  <c r="BH360" i="4"/>
  <c r="BG360" i="4"/>
  <c r="BE360" i="4"/>
  <c r="T360" i="4"/>
  <c r="R360" i="4"/>
  <c r="P360" i="4"/>
  <c r="BK360" i="4"/>
  <c r="BF360" i="4"/>
  <c r="BI358" i="4"/>
  <c r="BH358" i="4"/>
  <c r="BG358" i="4"/>
  <c r="BE358" i="4"/>
  <c r="T358" i="4"/>
  <c r="T357" i="4" s="1"/>
  <c r="R358" i="4"/>
  <c r="R357" i="4" s="1"/>
  <c r="P358" i="4"/>
  <c r="P357" i="4" s="1"/>
  <c r="BK358" i="4"/>
  <c r="BK357" i="4" s="1"/>
  <c r="J116" i="4" s="1"/>
  <c r="BF358" i="4"/>
  <c r="BI356" i="4"/>
  <c r="BH356" i="4"/>
  <c r="BG356" i="4"/>
  <c r="BE356" i="4"/>
  <c r="T356" i="4"/>
  <c r="R356" i="4"/>
  <c r="P356" i="4"/>
  <c r="BK356" i="4"/>
  <c r="BF356" i="4"/>
  <c r="BI355" i="4"/>
  <c r="BH355" i="4"/>
  <c r="BG355" i="4"/>
  <c r="BE355" i="4"/>
  <c r="T355" i="4"/>
  <c r="R355" i="4"/>
  <c r="P355" i="4"/>
  <c r="BK355" i="4"/>
  <c r="BF355" i="4"/>
  <c r="BI354" i="4"/>
  <c r="BH354" i="4"/>
  <c r="BG354" i="4"/>
  <c r="BE354" i="4"/>
  <c r="T354" i="4"/>
  <c r="R354" i="4"/>
  <c r="P354" i="4"/>
  <c r="BK354" i="4"/>
  <c r="BF354" i="4"/>
  <c r="BI353" i="4"/>
  <c r="BH353" i="4"/>
  <c r="BG353" i="4"/>
  <c r="BE353" i="4"/>
  <c r="T353" i="4"/>
  <c r="R353" i="4"/>
  <c r="P353" i="4"/>
  <c r="BK353" i="4"/>
  <c r="BF353" i="4"/>
  <c r="BI352" i="4"/>
  <c r="BH352" i="4"/>
  <c r="BG352" i="4"/>
  <c r="BE352" i="4"/>
  <c r="T352" i="4"/>
  <c r="R352" i="4"/>
  <c r="P352" i="4"/>
  <c r="BK352" i="4"/>
  <c r="BF352" i="4"/>
  <c r="BI351" i="4"/>
  <c r="BH351" i="4"/>
  <c r="BG351" i="4"/>
  <c r="BE351" i="4"/>
  <c r="T351" i="4"/>
  <c r="R351" i="4"/>
  <c r="P351" i="4"/>
  <c r="BK351" i="4"/>
  <c r="BF351" i="4"/>
  <c r="BI349" i="4"/>
  <c r="BH349" i="4"/>
  <c r="BG349" i="4"/>
  <c r="BE349" i="4"/>
  <c r="T349" i="4"/>
  <c r="R349" i="4"/>
  <c r="P349" i="4"/>
  <c r="BK349" i="4"/>
  <c r="BF349" i="4"/>
  <c r="BI348" i="4"/>
  <c r="BH348" i="4"/>
  <c r="BG348" i="4"/>
  <c r="BE348" i="4"/>
  <c r="T348" i="4"/>
  <c r="R348" i="4"/>
  <c r="P348" i="4"/>
  <c r="BK348" i="4"/>
  <c r="BF348" i="4"/>
  <c r="BI346" i="4"/>
  <c r="BH346" i="4"/>
  <c r="BG346" i="4"/>
  <c r="BE346" i="4"/>
  <c r="T346" i="4"/>
  <c r="R346" i="4"/>
  <c r="P346" i="4"/>
  <c r="BK346" i="4"/>
  <c r="BF346" i="4"/>
  <c r="BI345" i="4"/>
  <c r="BH345" i="4"/>
  <c r="BG345" i="4"/>
  <c r="BE345" i="4"/>
  <c r="T345" i="4"/>
  <c r="R345" i="4"/>
  <c r="P345" i="4"/>
  <c r="BK345" i="4"/>
  <c r="BF345" i="4"/>
  <c r="BI344" i="4"/>
  <c r="BH344" i="4"/>
  <c r="BG344" i="4"/>
  <c r="BE344" i="4"/>
  <c r="T344" i="4"/>
  <c r="R344" i="4"/>
  <c r="P344" i="4"/>
  <c r="BK344" i="4"/>
  <c r="BF344" i="4"/>
  <c r="BI343" i="4"/>
  <c r="BH343" i="4"/>
  <c r="BG343" i="4"/>
  <c r="BE343" i="4"/>
  <c r="T343" i="4"/>
  <c r="R343" i="4"/>
  <c r="P343" i="4"/>
  <c r="BK343" i="4"/>
  <c r="BF343" i="4"/>
  <c r="BI342" i="4"/>
  <c r="BH342" i="4"/>
  <c r="BG342" i="4"/>
  <c r="BE342" i="4"/>
  <c r="T342" i="4"/>
  <c r="R342" i="4"/>
  <c r="P342" i="4"/>
  <c r="BK342" i="4"/>
  <c r="BF342" i="4"/>
  <c r="BI341" i="4"/>
  <c r="BH341" i="4"/>
  <c r="BG341" i="4"/>
  <c r="BE341" i="4"/>
  <c r="T341" i="4"/>
  <c r="R341" i="4"/>
  <c r="P341" i="4"/>
  <c r="BK341" i="4"/>
  <c r="BF341" i="4"/>
  <c r="BI340" i="4"/>
  <c r="BH340" i="4"/>
  <c r="BG340" i="4"/>
  <c r="BE340" i="4"/>
  <c r="T340" i="4"/>
  <c r="R340" i="4"/>
  <c r="P340" i="4"/>
  <c r="BK340" i="4"/>
  <c r="BF340" i="4"/>
  <c r="BI339" i="4"/>
  <c r="BH339" i="4"/>
  <c r="BG339" i="4"/>
  <c r="BE339" i="4"/>
  <c r="T339" i="4"/>
  <c r="R339" i="4"/>
  <c r="P339" i="4"/>
  <c r="BK339" i="4"/>
  <c r="BF339" i="4"/>
  <c r="BI338" i="4"/>
  <c r="BH338" i="4"/>
  <c r="BG338" i="4"/>
  <c r="BE338" i="4"/>
  <c r="T338" i="4"/>
  <c r="R338" i="4"/>
  <c r="P338" i="4"/>
  <c r="BK338" i="4"/>
  <c r="BF338" i="4"/>
  <c r="BI336" i="4"/>
  <c r="BH336" i="4"/>
  <c r="BG336" i="4"/>
  <c r="BE336" i="4"/>
  <c r="T336" i="4"/>
  <c r="R336" i="4"/>
  <c r="P336" i="4"/>
  <c r="BK336" i="4"/>
  <c r="BF336" i="4"/>
  <c r="BI335" i="4"/>
  <c r="BH335" i="4"/>
  <c r="BG335" i="4"/>
  <c r="BE335" i="4"/>
  <c r="T335" i="4"/>
  <c r="R335" i="4"/>
  <c r="P335" i="4"/>
  <c r="BK335" i="4"/>
  <c r="BF335" i="4"/>
  <c r="BI334" i="4"/>
  <c r="BH334" i="4"/>
  <c r="BG334" i="4"/>
  <c r="BE334" i="4"/>
  <c r="T334" i="4"/>
  <c r="R334" i="4"/>
  <c r="P334" i="4"/>
  <c r="BK334" i="4"/>
  <c r="BF334" i="4"/>
  <c r="BI333" i="4"/>
  <c r="BH333" i="4"/>
  <c r="BG333" i="4"/>
  <c r="BE333" i="4"/>
  <c r="T333" i="4"/>
  <c r="R333" i="4"/>
  <c r="P333" i="4"/>
  <c r="BK333" i="4"/>
  <c r="BF333" i="4"/>
  <c r="BI332" i="4"/>
  <c r="BH332" i="4"/>
  <c r="BG332" i="4"/>
  <c r="BE332" i="4"/>
  <c r="T332" i="4"/>
  <c r="R332" i="4"/>
  <c r="P332" i="4"/>
  <c r="BK332" i="4"/>
  <c r="BF332" i="4"/>
  <c r="BI331" i="4"/>
  <c r="BH331" i="4"/>
  <c r="BG331" i="4"/>
  <c r="BE331" i="4"/>
  <c r="T331" i="4"/>
  <c r="R331" i="4"/>
  <c r="P331" i="4"/>
  <c r="BK331" i="4"/>
  <c r="BF331" i="4"/>
  <c r="BI330" i="4"/>
  <c r="BH330" i="4"/>
  <c r="BG330" i="4"/>
  <c r="BE330" i="4"/>
  <c r="T330" i="4"/>
  <c r="R330" i="4"/>
  <c r="P330" i="4"/>
  <c r="BK330" i="4"/>
  <c r="BF330" i="4"/>
  <c r="BI329" i="4"/>
  <c r="BH329" i="4"/>
  <c r="BG329" i="4"/>
  <c r="BE329" i="4"/>
  <c r="T329" i="4"/>
  <c r="R329" i="4"/>
  <c r="P329" i="4"/>
  <c r="BK329" i="4"/>
  <c r="BF329" i="4"/>
  <c r="BI328" i="4"/>
  <c r="BH328" i="4"/>
  <c r="BG328" i="4"/>
  <c r="BE328" i="4"/>
  <c r="T328" i="4"/>
  <c r="R328" i="4"/>
  <c r="P328" i="4"/>
  <c r="BK328" i="4"/>
  <c r="BF328" i="4"/>
  <c r="BI327" i="4"/>
  <c r="BH327" i="4"/>
  <c r="BG327" i="4"/>
  <c r="BE327" i="4"/>
  <c r="T327" i="4"/>
  <c r="R327" i="4"/>
  <c r="P327" i="4"/>
  <c r="BK327" i="4"/>
  <c r="BF327" i="4"/>
  <c r="BI326" i="4"/>
  <c r="BH326" i="4"/>
  <c r="BG326" i="4"/>
  <c r="BE326" i="4"/>
  <c r="T326" i="4"/>
  <c r="R326" i="4"/>
  <c r="P326" i="4"/>
  <c r="BK326" i="4"/>
  <c r="BF326" i="4"/>
  <c r="BI325" i="4"/>
  <c r="BH325" i="4"/>
  <c r="BG325" i="4"/>
  <c r="BE325" i="4"/>
  <c r="T325" i="4"/>
  <c r="R325" i="4"/>
  <c r="P325" i="4"/>
  <c r="BK325" i="4"/>
  <c r="BF325" i="4"/>
  <c r="BI324" i="4"/>
  <c r="BH324" i="4"/>
  <c r="BG324" i="4"/>
  <c r="BE324" i="4"/>
  <c r="T324" i="4"/>
  <c r="R324" i="4"/>
  <c r="P324" i="4"/>
  <c r="BK324" i="4"/>
  <c r="BF324" i="4"/>
  <c r="BI323" i="4"/>
  <c r="BH323" i="4"/>
  <c r="BG323" i="4"/>
  <c r="BE323" i="4"/>
  <c r="T323" i="4"/>
  <c r="R323" i="4"/>
  <c r="P323" i="4"/>
  <c r="BK323" i="4"/>
  <c r="BF323" i="4"/>
  <c r="BI322" i="4"/>
  <c r="BH322" i="4"/>
  <c r="BG322" i="4"/>
  <c r="BE322" i="4"/>
  <c r="T322" i="4"/>
  <c r="R322" i="4"/>
  <c r="P322" i="4"/>
  <c r="BK322" i="4"/>
  <c r="BF322" i="4"/>
  <c r="BI321" i="4"/>
  <c r="BH321" i="4"/>
  <c r="BG321" i="4"/>
  <c r="BE321" i="4"/>
  <c r="T321" i="4"/>
  <c r="R321" i="4"/>
  <c r="P321" i="4"/>
  <c r="BK321" i="4"/>
  <c r="BF321" i="4"/>
  <c r="BI320" i="4"/>
  <c r="BH320" i="4"/>
  <c r="BG320" i="4"/>
  <c r="BE320" i="4"/>
  <c r="T320" i="4"/>
  <c r="R320" i="4"/>
  <c r="P320" i="4"/>
  <c r="BK320" i="4"/>
  <c r="BF320" i="4"/>
  <c r="BI319" i="4"/>
  <c r="BH319" i="4"/>
  <c r="BG319" i="4"/>
  <c r="BE319" i="4"/>
  <c r="T319" i="4"/>
  <c r="R319" i="4"/>
  <c r="P319" i="4"/>
  <c r="BK319" i="4"/>
  <c r="BF319" i="4"/>
  <c r="BI318" i="4"/>
  <c r="BH318" i="4"/>
  <c r="BG318" i="4"/>
  <c r="BE318" i="4"/>
  <c r="T318" i="4"/>
  <c r="R318" i="4"/>
  <c r="P318" i="4"/>
  <c r="BK318" i="4"/>
  <c r="BF318" i="4"/>
  <c r="BI317" i="4"/>
  <c r="BH317" i="4"/>
  <c r="BG317" i="4"/>
  <c r="BE317" i="4"/>
  <c r="T317" i="4"/>
  <c r="R317" i="4"/>
  <c r="P317" i="4"/>
  <c r="BK317" i="4"/>
  <c r="BF317" i="4"/>
  <c r="BI316" i="4"/>
  <c r="BH316" i="4"/>
  <c r="BG316" i="4"/>
  <c r="BE316" i="4"/>
  <c r="T316" i="4"/>
  <c r="R316" i="4"/>
  <c r="P316" i="4"/>
  <c r="BK316" i="4"/>
  <c r="BF316" i="4"/>
  <c r="BI315" i="4"/>
  <c r="BH315" i="4"/>
  <c r="BG315" i="4"/>
  <c r="BE315" i="4"/>
  <c r="T315" i="4"/>
  <c r="R315" i="4"/>
  <c r="P315" i="4"/>
  <c r="BK315" i="4"/>
  <c r="BF315" i="4"/>
  <c r="BI314" i="4"/>
  <c r="BH314" i="4"/>
  <c r="BG314" i="4"/>
  <c r="BE314" i="4"/>
  <c r="T314" i="4"/>
  <c r="R314" i="4"/>
  <c r="P314" i="4"/>
  <c r="BK314" i="4"/>
  <c r="BF314" i="4"/>
  <c r="BI313" i="4"/>
  <c r="BH313" i="4"/>
  <c r="BG313" i="4"/>
  <c r="BE313" i="4"/>
  <c r="T313" i="4"/>
  <c r="R313" i="4"/>
  <c r="P313" i="4"/>
  <c r="BK313" i="4"/>
  <c r="BF313" i="4"/>
  <c r="BI312" i="4"/>
  <c r="BH312" i="4"/>
  <c r="BG312" i="4"/>
  <c r="BE312" i="4"/>
  <c r="T312" i="4"/>
  <c r="R312" i="4"/>
  <c r="P312" i="4"/>
  <c r="BK312" i="4"/>
  <c r="BF312" i="4"/>
  <c r="BI311" i="4"/>
  <c r="BH311" i="4"/>
  <c r="BG311" i="4"/>
  <c r="BE311" i="4"/>
  <c r="T311" i="4"/>
  <c r="R311" i="4"/>
  <c r="P311" i="4"/>
  <c r="BK311" i="4"/>
  <c r="BF311" i="4"/>
  <c r="BI310" i="4"/>
  <c r="BH310" i="4"/>
  <c r="BG310" i="4"/>
  <c r="BE310" i="4"/>
  <c r="T310" i="4"/>
  <c r="R310" i="4"/>
  <c r="P310" i="4"/>
  <c r="BK310" i="4"/>
  <c r="BF310" i="4"/>
  <c r="BI309" i="4"/>
  <c r="BH309" i="4"/>
  <c r="BG309" i="4"/>
  <c r="BE309" i="4"/>
  <c r="T309" i="4"/>
  <c r="R309" i="4"/>
  <c r="P309" i="4"/>
  <c r="BK309" i="4"/>
  <c r="BF309" i="4"/>
  <c r="BI308" i="4"/>
  <c r="BH308" i="4"/>
  <c r="BG308" i="4"/>
  <c r="BE308" i="4"/>
  <c r="T308" i="4"/>
  <c r="R308" i="4"/>
  <c r="P308" i="4"/>
  <c r="BK308" i="4"/>
  <c r="BF308" i="4"/>
  <c r="BI307" i="4"/>
  <c r="BH307" i="4"/>
  <c r="BG307" i="4"/>
  <c r="BE307" i="4"/>
  <c r="T307" i="4"/>
  <c r="R307" i="4"/>
  <c r="P307" i="4"/>
  <c r="BK307" i="4"/>
  <c r="BF307" i="4"/>
  <c r="BI306" i="4"/>
  <c r="BH306" i="4"/>
  <c r="BG306" i="4"/>
  <c r="BE306" i="4"/>
  <c r="T306" i="4"/>
  <c r="R306" i="4"/>
  <c r="P306" i="4"/>
  <c r="BK306" i="4"/>
  <c r="BF306" i="4"/>
  <c r="BI305" i="4"/>
  <c r="BH305" i="4"/>
  <c r="BG305" i="4"/>
  <c r="BE305" i="4"/>
  <c r="T305" i="4"/>
  <c r="R305" i="4"/>
  <c r="P305" i="4"/>
  <c r="BK305" i="4"/>
  <c r="BF305" i="4"/>
  <c r="BI304" i="4"/>
  <c r="BH304" i="4"/>
  <c r="BG304" i="4"/>
  <c r="BE304" i="4"/>
  <c r="T304" i="4"/>
  <c r="R304" i="4"/>
  <c r="P304" i="4"/>
  <c r="BK304" i="4"/>
  <c r="BF304" i="4"/>
  <c r="BI303" i="4"/>
  <c r="BH303" i="4"/>
  <c r="BG303" i="4"/>
  <c r="BE303" i="4"/>
  <c r="T303" i="4"/>
  <c r="R303" i="4"/>
  <c r="P303" i="4"/>
  <c r="BK303" i="4"/>
  <c r="BF303" i="4"/>
  <c r="BI302" i="4"/>
  <c r="BH302" i="4"/>
  <c r="BG302" i="4"/>
  <c r="BE302" i="4"/>
  <c r="T302" i="4"/>
  <c r="R302" i="4"/>
  <c r="P302" i="4"/>
  <c r="BK302" i="4"/>
  <c r="BF302" i="4"/>
  <c r="BI301" i="4"/>
  <c r="BH301" i="4"/>
  <c r="BG301" i="4"/>
  <c r="BE301" i="4"/>
  <c r="T301" i="4"/>
  <c r="R301" i="4"/>
  <c r="P301" i="4"/>
  <c r="BK301" i="4"/>
  <c r="BF301" i="4"/>
  <c r="BI300" i="4"/>
  <c r="BH300" i="4"/>
  <c r="BG300" i="4"/>
  <c r="BE300" i="4"/>
  <c r="T300" i="4"/>
  <c r="R300" i="4"/>
  <c r="P300" i="4"/>
  <c r="BK300" i="4"/>
  <c r="BF300" i="4"/>
  <c r="BI299" i="4"/>
  <c r="BH299" i="4"/>
  <c r="BG299" i="4"/>
  <c r="BE299" i="4"/>
  <c r="T299" i="4"/>
  <c r="R299" i="4"/>
  <c r="P299" i="4"/>
  <c r="BK299" i="4"/>
  <c r="BF299" i="4"/>
  <c r="BI298" i="4"/>
  <c r="BH298" i="4"/>
  <c r="BG298" i="4"/>
  <c r="BE298" i="4"/>
  <c r="T298" i="4"/>
  <c r="R298" i="4"/>
  <c r="P298" i="4"/>
  <c r="BK298" i="4"/>
  <c r="BF298" i="4"/>
  <c r="BI297" i="4"/>
  <c r="BH297" i="4"/>
  <c r="BG297" i="4"/>
  <c r="BE297" i="4"/>
  <c r="T297" i="4"/>
  <c r="R297" i="4"/>
  <c r="P297" i="4"/>
  <c r="BK297" i="4"/>
  <c r="BF297" i="4"/>
  <c r="BI296" i="4"/>
  <c r="BH296" i="4"/>
  <c r="BG296" i="4"/>
  <c r="BE296" i="4"/>
  <c r="T296" i="4"/>
  <c r="R296" i="4"/>
  <c r="P296" i="4"/>
  <c r="BK296" i="4"/>
  <c r="BF296" i="4"/>
  <c r="BI295" i="4"/>
  <c r="BH295" i="4"/>
  <c r="BG295" i="4"/>
  <c r="BE295" i="4"/>
  <c r="T295" i="4"/>
  <c r="R295" i="4"/>
  <c r="P295" i="4"/>
  <c r="BK295" i="4"/>
  <c r="BF295" i="4"/>
  <c r="BI294" i="4"/>
  <c r="BH294" i="4"/>
  <c r="BG294" i="4"/>
  <c r="BE294" i="4"/>
  <c r="T294" i="4"/>
  <c r="R294" i="4"/>
  <c r="P294" i="4"/>
  <c r="BK294" i="4"/>
  <c r="BF294" i="4"/>
  <c r="BI292" i="4"/>
  <c r="BH292" i="4"/>
  <c r="BG292" i="4"/>
  <c r="BE292" i="4"/>
  <c r="T292" i="4"/>
  <c r="R292" i="4"/>
  <c r="P292" i="4"/>
  <c r="BK292" i="4"/>
  <c r="BF292" i="4"/>
  <c r="BI291" i="4"/>
  <c r="BH291" i="4"/>
  <c r="BG291" i="4"/>
  <c r="BE291" i="4"/>
  <c r="T291" i="4"/>
  <c r="R291" i="4"/>
  <c r="P291" i="4"/>
  <c r="BK291" i="4"/>
  <c r="BF291" i="4"/>
  <c r="BI290" i="4"/>
  <c r="BH290" i="4"/>
  <c r="BG290" i="4"/>
  <c r="BE290" i="4"/>
  <c r="T290" i="4"/>
  <c r="R290" i="4"/>
  <c r="P290" i="4"/>
  <c r="BK290" i="4"/>
  <c r="BF290" i="4"/>
  <c r="BI288" i="4"/>
  <c r="BH288" i="4"/>
  <c r="BG288" i="4"/>
  <c r="BE288" i="4"/>
  <c r="T288" i="4"/>
  <c r="R288" i="4"/>
  <c r="P288" i="4"/>
  <c r="BK288" i="4"/>
  <c r="BF288" i="4"/>
  <c r="BI287" i="4"/>
  <c r="BH287" i="4"/>
  <c r="BG287" i="4"/>
  <c r="BE287" i="4"/>
  <c r="T287" i="4"/>
  <c r="R287" i="4"/>
  <c r="P287" i="4"/>
  <c r="BK287" i="4"/>
  <c r="BF287" i="4"/>
  <c r="BI286" i="4"/>
  <c r="BH286" i="4"/>
  <c r="BG286" i="4"/>
  <c r="BE286" i="4"/>
  <c r="T286" i="4"/>
  <c r="R286" i="4"/>
  <c r="P286" i="4"/>
  <c r="BK286" i="4"/>
  <c r="BF286" i="4"/>
  <c r="BI285" i="4"/>
  <c r="BH285" i="4"/>
  <c r="BG285" i="4"/>
  <c r="BE285" i="4"/>
  <c r="T285" i="4"/>
  <c r="R285" i="4"/>
  <c r="P285" i="4"/>
  <c r="BK285" i="4"/>
  <c r="BF285" i="4"/>
  <c r="BI283" i="4"/>
  <c r="BH283" i="4"/>
  <c r="BG283" i="4"/>
  <c r="BE283" i="4"/>
  <c r="T283" i="4"/>
  <c r="R283" i="4"/>
  <c r="P283" i="4"/>
  <c r="BK283" i="4"/>
  <c r="BF283" i="4"/>
  <c r="BI282" i="4"/>
  <c r="BH282" i="4"/>
  <c r="BG282" i="4"/>
  <c r="BE282" i="4"/>
  <c r="T282" i="4"/>
  <c r="R282" i="4"/>
  <c r="P282" i="4"/>
  <c r="BK282" i="4"/>
  <c r="BF282" i="4"/>
  <c r="BI281" i="4"/>
  <c r="BH281" i="4"/>
  <c r="BG281" i="4"/>
  <c r="BE281" i="4"/>
  <c r="T281" i="4"/>
  <c r="R281" i="4"/>
  <c r="P281" i="4"/>
  <c r="BK281" i="4"/>
  <c r="BF281" i="4"/>
  <c r="BI280" i="4"/>
  <c r="BH280" i="4"/>
  <c r="BG280" i="4"/>
  <c r="BE280" i="4"/>
  <c r="T280" i="4"/>
  <c r="R280" i="4"/>
  <c r="P280" i="4"/>
  <c r="BK280" i="4"/>
  <c r="BF280" i="4"/>
  <c r="BI279" i="4"/>
  <c r="BH279" i="4"/>
  <c r="BG279" i="4"/>
  <c r="BE279" i="4"/>
  <c r="T279" i="4"/>
  <c r="R279" i="4"/>
  <c r="P279" i="4"/>
  <c r="BK279" i="4"/>
  <c r="BF279" i="4"/>
  <c r="BI278" i="4"/>
  <c r="BH278" i="4"/>
  <c r="BG278" i="4"/>
  <c r="BE278" i="4"/>
  <c r="T278" i="4"/>
  <c r="R278" i="4"/>
  <c r="P278" i="4"/>
  <c r="BK278" i="4"/>
  <c r="BF278" i="4"/>
  <c r="BI276" i="4"/>
  <c r="BH276" i="4"/>
  <c r="BG276" i="4"/>
  <c r="BE276" i="4"/>
  <c r="T276" i="4"/>
  <c r="R276" i="4"/>
  <c r="P276" i="4"/>
  <c r="BK276" i="4"/>
  <c r="BF276" i="4"/>
  <c r="BI275" i="4"/>
  <c r="BH275" i="4"/>
  <c r="BG275" i="4"/>
  <c r="BE275" i="4"/>
  <c r="T275" i="4"/>
  <c r="R275" i="4"/>
  <c r="P275" i="4"/>
  <c r="BK275" i="4"/>
  <c r="BF275" i="4"/>
  <c r="BI274" i="4"/>
  <c r="BH274" i="4"/>
  <c r="BG274" i="4"/>
  <c r="BE274" i="4"/>
  <c r="T274" i="4"/>
  <c r="R274" i="4"/>
  <c r="P274" i="4"/>
  <c r="BK274" i="4"/>
  <c r="BF274" i="4"/>
  <c r="BI273" i="4"/>
  <c r="BH273" i="4"/>
  <c r="BG273" i="4"/>
  <c r="BE273" i="4"/>
  <c r="T273" i="4"/>
  <c r="R273" i="4"/>
  <c r="P273" i="4"/>
  <c r="BK273" i="4"/>
  <c r="BF273" i="4"/>
  <c r="BI272" i="4"/>
  <c r="BH272" i="4"/>
  <c r="BG272" i="4"/>
  <c r="BE272" i="4"/>
  <c r="T272" i="4"/>
  <c r="R272" i="4"/>
  <c r="P272" i="4"/>
  <c r="BK272" i="4"/>
  <c r="BF272" i="4"/>
  <c r="BI271" i="4"/>
  <c r="BH271" i="4"/>
  <c r="BG271" i="4"/>
  <c r="BE271" i="4"/>
  <c r="T271" i="4"/>
  <c r="R271" i="4"/>
  <c r="P271" i="4"/>
  <c r="BK271" i="4"/>
  <c r="BF271" i="4"/>
  <c r="BI270" i="4"/>
  <c r="BH270" i="4"/>
  <c r="BG270" i="4"/>
  <c r="BE270" i="4"/>
  <c r="T270" i="4"/>
  <c r="R270" i="4"/>
  <c r="P270" i="4"/>
  <c r="BK270" i="4"/>
  <c r="BF270" i="4"/>
  <c r="BI269" i="4"/>
  <c r="BH269" i="4"/>
  <c r="BG269" i="4"/>
  <c r="BE269" i="4"/>
  <c r="T269" i="4"/>
  <c r="R269" i="4"/>
  <c r="P269" i="4"/>
  <c r="BK269" i="4"/>
  <c r="BF269" i="4"/>
  <c r="BI268" i="4"/>
  <c r="BH268" i="4"/>
  <c r="BG268" i="4"/>
  <c r="BE268" i="4"/>
  <c r="T268" i="4"/>
  <c r="R268" i="4"/>
  <c r="P268" i="4"/>
  <c r="BK268" i="4"/>
  <c r="BF268" i="4"/>
  <c r="BI267" i="4"/>
  <c r="BH267" i="4"/>
  <c r="BG267" i="4"/>
  <c r="BE267" i="4"/>
  <c r="T267" i="4"/>
  <c r="R267" i="4"/>
  <c r="P267" i="4"/>
  <c r="BK267" i="4"/>
  <c r="BF267" i="4"/>
  <c r="BI266" i="4"/>
  <c r="BH266" i="4"/>
  <c r="BG266" i="4"/>
  <c r="BE266" i="4"/>
  <c r="T266" i="4"/>
  <c r="R266" i="4"/>
  <c r="P266" i="4"/>
  <c r="BK266" i="4"/>
  <c r="BF266" i="4"/>
  <c r="BI265" i="4"/>
  <c r="BH265" i="4"/>
  <c r="BG265" i="4"/>
  <c r="BE265" i="4"/>
  <c r="T265" i="4"/>
  <c r="R265" i="4"/>
  <c r="P265" i="4"/>
  <c r="BK265" i="4"/>
  <c r="BF265" i="4"/>
  <c r="BI264" i="4"/>
  <c r="BH264" i="4"/>
  <c r="BG264" i="4"/>
  <c r="BE264" i="4"/>
  <c r="T264" i="4"/>
  <c r="R264" i="4"/>
  <c r="P264" i="4"/>
  <c r="BK264" i="4"/>
  <c r="BF264" i="4"/>
  <c r="BI263" i="4"/>
  <c r="BH263" i="4"/>
  <c r="BG263" i="4"/>
  <c r="BE263" i="4"/>
  <c r="T263" i="4"/>
  <c r="R263" i="4"/>
  <c r="P263" i="4"/>
  <c r="BK263" i="4"/>
  <c r="BF263" i="4"/>
  <c r="BI262" i="4"/>
  <c r="BH262" i="4"/>
  <c r="BG262" i="4"/>
  <c r="BE262" i="4"/>
  <c r="T262" i="4"/>
  <c r="R262" i="4"/>
  <c r="P262" i="4"/>
  <c r="BK262" i="4"/>
  <c r="BF262" i="4"/>
  <c r="BI260" i="4"/>
  <c r="BH260" i="4"/>
  <c r="BG260" i="4"/>
  <c r="BE260" i="4"/>
  <c r="T260" i="4"/>
  <c r="R260" i="4"/>
  <c r="P260" i="4"/>
  <c r="BK260" i="4"/>
  <c r="BF260" i="4"/>
  <c r="BI259" i="4"/>
  <c r="BH259" i="4"/>
  <c r="BG259" i="4"/>
  <c r="BE259" i="4"/>
  <c r="T259" i="4"/>
  <c r="R259" i="4"/>
  <c r="P259" i="4"/>
  <c r="BK259" i="4"/>
  <c r="BF259" i="4"/>
  <c r="BI258" i="4"/>
  <c r="BH258" i="4"/>
  <c r="BG258" i="4"/>
  <c r="BE258" i="4"/>
  <c r="T258" i="4"/>
  <c r="R258" i="4"/>
  <c r="P258" i="4"/>
  <c r="BK258" i="4"/>
  <c r="BF258" i="4"/>
  <c r="BI257" i="4"/>
  <c r="BH257" i="4"/>
  <c r="BG257" i="4"/>
  <c r="BE257" i="4"/>
  <c r="T257" i="4"/>
  <c r="R257" i="4"/>
  <c r="P257" i="4"/>
  <c r="BK257" i="4"/>
  <c r="BF257" i="4"/>
  <c r="BI256" i="4"/>
  <c r="BH256" i="4"/>
  <c r="BG256" i="4"/>
  <c r="BE256" i="4"/>
  <c r="T256" i="4"/>
  <c r="R256" i="4"/>
  <c r="P256" i="4"/>
  <c r="BK256" i="4"/>
  <c r="BF256" i="4"/>
  <c r="BI255" i="4"/>
  <c r="BH255" i="4"/>
  <c r="BG255" i="4"/>
  <c r="BE255" i="4"/>
  <c r="T255" i="4"/>
  <c r="R255" i="4"/>
  <c r="P255" i="4"/>
  <c r="BK255" i="4"/>
  <c r="BF255" i="4"/>
  <c r="BI254" i="4"/>
  <c r="BH254" i="4"/>
  <c r="BG254" i="4"/>
  <c r="BE254" i="4"/>
  <c r="T254" i="4"/>
  <c r="R254" i="4"/>
  <c r="P254" i="4"/>
  <c r="BK254" i="4"/>
  <c r="BF254" i="4"/>
  <c r="BI253" i="4"/>
  <c r="BH253" i="4"/>
  <c r="BG253" i="4"/>
  <c r="BE253" i="4"/>
  <c r="T253" i="4"/>
  <c r="R253" i="4"/>
  <c r="P253" i="4"/>
  <c r="BK253" i="4"/>
  <c r="BF253" i="4"/>
  <c r="BI252" i="4"/>
  <c r="BH252" i="4"/>
  <c r="BG252" i="4"/>
  <c r="BE252" i="4"/>
  <c r="T252" i="4"/>
  <c r="R252" i="4"/>
  <c r="P252" i="4"/>
  <c r="BK252" i="4"/>
  <c r="BF252" i="4"/>
  <c r="BI251" i="4"/>
  <c r="BH251" i="4"/>
  <c r="BG251" i="4"/>
  <c r="BE251" i="4"/>
  <c r="T251" i="4"/>
  <c r="R251" i="4"/>
  <c r="P251" i="4"/>
  <c r="BK251" i="4"/>
  <c r="BF251" i="4"/>
  <c r="BI250" i="4"/>
  <c r="BH250" i="4"/>
  <c r="BG250" i="4"/>
  <c r="BE250" i="4"/>
  <c r="T250" i="4"/>
  <c r="R250" i="4"/>
  <c r="P250" i="4"/>
  <c r="BK250" i="4"/>
  <c r="BF250" i="4"/>
  <c r="BI249" i="4"/>
  <c r="BH249" i="4"/>
  <c r="BG249" i="4"/>
  <c r="BE249" i="4"/>
  <c r="T249" i="4"/>
  <c r="R249" i="4"/>
  <c r="P249" i="4"/>
  <c r="BK249" i="4"/>
  <c r="BF249" i="4"/>
  <c r="BI248" i="4"/>
  <c r="BH248" i="4"/>
  <c r="BG248" i="4"/>
  <c r="BE248" i="4"/>
  <c r="T248" i="4"/>
  <c r="R248" i="4"/>
  <c r="P248" i="4"/>
  <c r="BK248" i="4"/>
  <c r="BF248" i="4"/>
  <c r="BI247" i="4"/>
  <c r="BH247" i="4"/>
  <c r="BG247" i="4"/>
  <c r="BE247" i="4"/>
  <c r="T247" i="4"/>
  <c r="R247" i="4"/>
  <c r="P247" i="4"/>
  <c r="BK247" i="4"/>
  <c r="BF247" i="4"/>
  <c r="BI246" i="4"/>
  <c r="BH246" i="4"/>
  <c r="BG246" i="4"/>
  <c r="BE246" i="4"/>
  <c r="T246" i="4"/>
  <c r="R246" i="4"/>
  <c r="P246" i="4"/>
  <c r="BK246" i="4"/>
  <c r="BF246" i="4"/>
  <c r="BI245" i="4"/>
  <c r="BH245" i="4"/>
  <c r="BG245" i="4"/>
  <c r="BE245" i="4"/>
  <c r="T245" i="4"/>
  <c r="R245" i="4"/>
  <c r="P245" i="4"/>
  <c r="BK245" i="4"/>
  <c r="BF245" i="4"/>
  <c r="BI243" i="4"/>
  <c r="BH243" i="4"/>
  <c r="BG243" i="4"/>
  <c r="BE243" i="4"/>
  <c r="T243" i="4"/>
  <c r="R243" i="4"/>
  <c r="P243" i="4"/>
  <c r="BK243" i="4"/>
  <c r="BF243" i="4"/>
  <c r="BI242" i="4"/>
  <c r="BH242" i="4"/>
  <c r="BG242" i="4"/>
  <c r="BE242" i="4"/>
  <c r="T242" i="4"/>
  <c r="R242" i="4"/>
  <c r="P242" i="4"/>
  <c r="BK242" i="4"/>
  <c r="BF242" i="4"/>
  <c r="BI241" i="4"/>
  <c r="BH241" i="4"/>
  <c r="BG241" i="4"/>
  <c r="BE241" i="4"/>
  <c r="T241" i="4"/>
  <c r="R241" i="4"/>
  <c r="P241" i="4"/>
  <c r="P239" i="4" s="1"/>
  <c r="BK241" i="4"/>
  <c r="BF241" i="4"/>
  <c r="BI240" i="4"/>
  <c r="BH240" i="4"/>
  <c r="BG240" i="4"/>
  <c r="BE240" i="4"/>
  <c r="T240" i="4"/>
  <c r="T239" i="4" s="1"/>
  <c r="R240" i="4"/>
  <c r="P240" i="4"/>
  <c r="BK240" i="4"/>
  <c r="BF240" i="4"/>
  <c r="BI237" i="4"/>
  <c r="BH237" i="4"/>
  <c r="BG237" i="4"/>
  <c r="BE237" i="4"/>
  <c r="T237" i="4"/>
  <c r="T236" i="4"/>
  <c r="R237" i="4"/>
  <c r="R236" i="4" s="1"/>
  <c r="P237" i="4"/>
  <c r="P236" i="4" s="1"/>
  <c r="BK237" i="4"/>
  <c r="BK236" i="4" s="1"/>
  <c r="J104" i="4" s="1"/>
  <c r="BF237" i="4"/>
  <c r="BI235" i="4"/>
  <c r="BH235" i="4"/>
  <c r="BG235" i="4"/>
  <c r="BE235" i="4"/>
  <c r="T235" i="4"/>
  <c r="R235" i="4"/>
  <c r="P235" i="4"/>
  <c r="BK235" i="4"/>
  <c r="BF235" i="4"/>
  <c r="BI234" i="4"/>
  <c r="BH234" i="4"/>
  <c r="BG234" i="4"/>
  <c r="BE234" i="4"/>
  <c r="T234" i="4"/>
  <c r="R234" i="4"/>
  <c r="P234" i="4"/>
  <c r="BK234" i="4"/>
  <c r="BF234" i="4"/>
  <c r="BI233" i="4"/>
  <c r="BH233" i="4"/>
  <c r="BG233" i="4"/>
  <c r="BE233" i="4"/>
  <c r="T233" i="4"/>
  <c r="R233" i="4"/>
  <c r="P233" i="4"/>
  <c r="BK233" i="4"/>
  <c r="BF233" i="4"/>
  <c r="BI232" i="4"/>
  <c r="BH232" i="4"/>
  <c r="BG232" i="4"/>
  <c r="BE232" i="4"/>
  <c r="T232" i="4"/>
  <c r="R232" i="4"/>
  <c r="P232" i="4"/>
  <c r="BK232" i="4"/>
  <c r="BF232" i="4"/>
  <c r="BI231" i="4"/>
  <c r="BH231" i="4"/>
  <c r="BG231" i="4"/>
  <c r="BE231" i="4"/>
  <c r="T231" i="4"/>
  <c r="R231" i="4"/>
  <c r="P231" i="4"/>
  <c r="BK231" i="4"/>
  <c r="BF231" i="4"/>
  <c r="BI230" i="4"/>
  <c r="BH230" i="4"/>
  <c r="BG230" i="4"/>
  <c r="BE230" i="4"/>
  <c r="T230" i="4"/>
  <c r="R230" i="4"/>
  <c r="P230" i="4"/>
  <c r="BK230" i="4"/>
  <c r="BF230" i="4"/>
  <c r="BI229" i="4"/>
  <c r="BH229" i="4"/>
  <c r="BG229" i="4"/>
  <c r="BE229" i="4"/>
  <c r="T229" i="4"/>
  <c r="R229" i="4"/>
  <c r="P229" i="4"/>
  <c r="BK229" i="4"/>
  <c r="BF229" i="4"/>
  <c r="BI228" i="4"/>
  <c r="BH228" i="4"/>
  <c r="BG228" i="4"/>
  <c r="BE228" i="4"/>
  <c r="T228" i="4"/>
  <c r="R228" i="4"/>
  <c r="P228" i="4"/>
  <c r="BK228" i="4"/>
  <c r="BF228" i="4"/>
  <c r="BI227" i="4"/>
  <c r="BH227" i="4"/>
  <c r="BG227" i="4"/>
  <c r="BE227" i="4"/>
  <c r="T227" i="4"/>
  <c r="R227" i="4"/>
  <c r="P227" i="4"/>
  <c r="BK227" i="4"/>
  <c r="BF227" i="4"/>
  <c r="BI226" i="4"/>
  <c r="BH226" i="4"/>
  <c r="BG226" i="4"/>
  <c r="BE226" i="4"/>
  <c r="T226" i="4"/>
  <c r="R226" i="4"/>
  <c r="P226" i="4"/>
  <c r="BK226" i="4"/>
  <c r="BF226" i="4"/>
  <c r="BI225" i="4"/>
  <c r="BH225" i="4"/>
  <c r="BG225" i="4"/>
  <c r="BE225" i="4"/>
  <c r="T225" i="4"/>
  <c r="R225" i="4"/>
  <c r="P225" i="4"/>
  <c r="BK225" i="4"/>
  <c r="BF225" i="4"/>
  <c r="BI224" i="4"/>
  <c r="BH224" i="4"/>
  <c r="BG224" i="4"/>
  <c r="BE224" i="4"/>
  <c r="T224" i="4"/>
  <c r="R224" i="4"/>
  <c r="P224" i="4"/>
  <c r="BK224" i="4"/>
  <c r="BF224" i="4"/>
  <c r="BI223" i="4"/>
  <c r="BH223" i="4"/>
  <c r="BG223" i="4"/>
  <c r="BE223" i="4"/>
  <c r="T223" i="4"/>
  <c r="R223" i="4"/>
  <c r="P223" i="4"/>
  <c r="BK223" i="4"/>
  <c r="BF223" i="4"/>
  <c r="BI222" i="4"/>
  <c r="BH222" i="4"/>
  <c r="BG222" i="4"/>
  <c r="BE222" i="4"/>
  <c r="T222" i="4"/>
  <c r="R222" i="4"/>
  <c r="P222" i="4"/>
  <c r="BK222" i="4"/>
  <c r="BF222" i="4"/>
  <c r="BI221" i="4"/>
  <c r="BH221" i="4"/>
  <c r="BG221" i="4"/>
  <c r="BE221" i="4"/>
  <c r="T221" i="4"/>
  <c r="R221" i="4"/>
  <c r="P221" i="4"/>
  <c r="BK221" i="4"/>
  <c r="BF221" i="4"/>
  <c r="BI220" i="4"/>
  <c r="BH220" i="4"/>
  <c r="BG220" i="4"/>
  <c r="BE220" i="4"/>
  <c r="T220" i="4"/>
  <c r="R220" i="4"/>
  <c r="P220" i="4"/>
  <c r="BK220" i="4"/>
  <c r="BF220" i="4"/>
  <c r="BI219" i="4"/>
  <c r="BH219" i="4"/>
  <c r="BG219" i="4"/>
  <c r="BE219" i="4"/>
  <c r="T219" i="4"/>
  <c r="R219" i="4"/>
  <c r="P219" i="4"/>
  <c r="BK219" i="4"/>
  <c r="BF219" i="4"/>
  <c r="BI218" i="4"/>
  <c r="BH218" i="4"/>
  <c r="BG218" i="4"/>
  <c r="BE218" i="4"/>
  <c r="T218" i="4"/>
  <c r="R218" i="4"/>
  <c r="P218" i="4"/>
  <c r="BK218" i="4"/>
  <c r="BF218" i="4"/>
  <c r="BI217" i="4"/>
  <c r="BH217" i="4"/>
  <c r="BG217" i="4"/>
  <c r="BE217" i="4"/>
  <c r="T217" i="4"/>
  <c r="R217" i="4"/>
  <c r="P217" i="4"/>
  <c r="BK217" i="4"/>
  <c r="BF217" i="4"/>
  <c r="BI216" i="4"/>
  <c r="BH216" i="4"/>
  <c r="BG216" i="4"/>
  <c r="BE216" i="4"/>
  <c r="T216" i="4"/>
  <c r="R216" i="4"/>
  <c r="P216" i="4"/>
  <c r="BK216" i="4"/>
  <c r="BF216" i="4"/>
  <c r="BI215" i="4"/>
  <c r="BH215" i="4"/>
  <c r="BG215" i="4"/>
  <c r="BE215" i="4"/>
  <c r="T215" i="4"/>
  <c r="R215" i="4"/>
  <c r="P215" i="4"/>
  <c r="BK215" i="4"/>
  <c r="BF215" i="4"/>
  <c r="BI214" i="4"/>
  <c r="BH214" i="4"/>
  <c r="BG214" i="4"/>
  <c r="BE214" i="4"/>
  <c r="T214" i="4"/>
  <c r="R214" i="4"/>
  <c r="P214" i="4"/>
  <c r="BK214" i="4"/>
  <c r="BF214" i="4"/>
  <c r="BI213" i="4"/>
  <c r="BH213" i="4"/>
  <c r="BG213" i="4"/>
  <c r="BE213" i="4"/>
  <c r="T213" i="4"/>
  <c r="R213" i="4"/>
  <c r="P213" i="4"/>
  <c r="BK213" i="4"/>
  <c r="BF213" i="4"/>
  <c r="BI212" i="4"/>
  <c r="BH212" i="4"/>
  <c r="BG212" i="4"/>
  <c r="BE212" i="4"/>
  <c r="T212" i="4"/>
  <c r="R212" i="4"/>
  <c r="P212" i="4"/>
  <c r="BK212" i="4"/>
  <c r="BF212" i="4"/>
  <c r="BI211" i="4"/>
  <c r="BH211" i="4"/>
  <c r="BG211" i="4"/>
  <c r="BE211" i="4"/>
  <c r="T211" i="4"/>
  <c r="R211" i="4"/>
  <c r="P211" i="4"/>
  <c r="BK211" i="4"/>
  <c r="BF211" i="4"/>
  <c r="BI210" i="4"/>
  <c r="BH210" i="4"/>
  <c r="BG210" i="4"/>
  <c r="BE210" i="4"/>
  <c r="T210" i="4"/>
  <c r="R210" i="4"/>
  <c r="P210" i="4"/>
  <c r="BK210" i="4"/>
  <c r="BF210" i="4"/>
  <c r="BI209" i="4"/>
  <c r="BH209" i="4"/>
  <c r="BG209" i="4"/>
  <c r="BE209" i="4"/>
  <c r="T209" i="4"/>
  <c r="R209" i="4"/>
  <c r="P209" i="4"/>
  <c r="BK209" i="4"/>
  <c r="BF209" i="4"/>
  <c r="BI208" i="4"/>
  <c r="BH208" i="4"/>
  <c r="BG208" i="4"/>
  <c r="BE208" i="4"/>
  <c r="T208" i="4"/>
  <c r="R208" i="4"/>
  <c r="P208" i="4"/>
  <c r="BK208" i="4"/>
  <c r="BF208" i="4"/>
  <c r="BI207" i="4"/>
  <c r="BH207" i="4"/>
  <c r="BG207" i="4"/>
  <c r="BE207" i="4"/>
  <c r="T207" i="4"/>
  <c r="R207" i="4"/>
  <c r="P207" i="4"/>
  <c r="BK207" i="4"/>
  <c r="BF207" i="4"/>
  <c r="BI206" i="4"/>
  <c r="BH206" i="4"/>
  <c r="BG206" i="4"/>
  <c r="BE206" i="4"/>
  <c r="T206" i="4"/>
  <c r="R206" i="4"/>
  <c r="P206" i="4"/>
  <c r="BK206" i="4"/>
  <c r="BF206" i="4"/>
  <c r="BI205" i="4"/>
  <c r="BH205" i="4"/>
  <c r="BG205" i="4"/>
  <c r="BE205" i="4"/>
  <c r="T205" i="4"/>
  <c r="R205" i="4"/>
  <c r="P205" i="4"/>
  <c r="BK205" i="4"/>
  <c r="BF205" i="4"/>
  <c r="BI203" i="4"/>
  <c r="BH203" i="4"/>
  <c r="BG203" i="4"/>
  <c r="BE203" i="4"/>
  <c r="T203" i="4"/>
  <c r="R203" i="4"/>
  <c r="P203" i="4"/>
  <c r="BK203" i="4"/>
  <c r="BF203" i="4"/>
  <c r="BI202" i="4"/>
  <c r="BH202" i="4"/>
  <c r="BG202" i="4"/>
  <c r="BE202" i="4"/>
  <c r="T202" i="4"/>
  <c r="R202" i="4"/>
  <c r="P202" i="4"/>
  <c r="BK202" i="4"/>
  <c r="BF202" i="4"/>
  <c r="BI201" i="4"/>
  <c r="BH201" i="4"/>
  <c r="BG201" i="4"/>
  <c r="BE201" i="4"/>
  <c r="T201" i="4"/>
  <c r="R201" i="4"/>
  <c r="P201" i="4"/>
  <c r="BK201" i="4"/>
  <c r="BF201" i="4"/>
  <c r="BI200" i="4"/>
  <c r="BH200" i="4"/>
  <c r="BG200" i="4"/>
  <c r="BE200" i="4"/>
  <c r="T200" i="4"/>
  <c r="R200" i="4"/>
  <c r="P200" i="4"/>
  <c r="BK200" i="4"/>
  <c r="BF200" i="4"/>
  <c r="BI199" i="4"/>
  <c r="BH199" i="4"/>
  <c r="BG199" i="4"/>
  <c r="BE199" i="4"/>
  <c r="T199" i="4"/>
  <c r="R199" i="4"/>
  <c r="P199" i="4"/>
  <c r="BK199" i="4"/>
  <c r="BF199" i="4"/>
  <c r="BI198" i="4"/>
  <c r="BH198" i="4"/>
  <c r="BG198" i="4"/>
  <c r="BE198" i="4"/>
  <c r="T198" i="4"/>
  <c r="R198" i="4"/>
  <c r="P198" i="4"/>
  <c r="BK198" i="4"/>
  <c r="BF198" i="4"/>
  <c r="BI197" i="4"/>
  <c r="BH197" i="4"/>
  <c r="BG197" i="4"/>
  <c r="BE197" i="4"/>
  <c r="T197" i="4"/>
  <c r="R197" i="4"/>
  <c r="P197" i="4"/>
  <c r="BK197" i="4"/>
  <c r="BF197" i="4"/>
  <c r="BI196" i="4"/>
  <c r="BH196" i="4"/>
  <c r="BG196" i="4"/>
  <c r="BE196" i="4"/>
  <c r="T196" i="4"/>
  <c r="R196" i="4"/>
  <c r="P196" i="4"/>
  <c r="BK196" i="4"/>
  <c r="BF196" i="4"/>
  <c r="BI195" i="4"/>
  <c r="BH195" i="4"/>
  <c r="BG195" i="4"/>
  <c r="BE195" i="4"/>
  <c r="T195" i="4"/>
  <c r="R195" i="4"/>
  <c r="P195" i="4"/>
  <c r="BK195" i="4"/>
  <c r="BF195" i="4"/>
  <c r="BI194" i="4"/>
  <c r="BH194" i="4"/>
  <c r="BG194" i="4"/>
  <c r="BE194" i="4"/>
  <c r="T194" i="4"/>
  <c r="R194" i="4"/>
  <c r="P194" i="4"/>
  <c r="BK194" i="4"/>
  <c r="BF194" i="4"/>
  <c r="BI193" i="4"/>
  <c r="BH193" i="4"/>
  <c r="BG193" i="4"/>
  <c r="BE193" i="4"/>
  <c r="T193" i="4"/>
  <c r="R193" i="4"/>
  <c r="P193" i="4"/>
  <c r="BK193" i="4"/>
  <c r="BF193" i="4"/>
  <c r="BI192" i="4"/>
  <c r="BH192" i="4"/>
  <c r="BG192" i="4"/>
  <c r="BE192" i="4"/>
  <c r="T192" i="4"/>
  <c r="R192" i="4"/>
  <c r="P192" i="4"/>
  <c r="BK192" i="4"/>
  <c r="BF192" i="4"/>
  <c r="BI191" i="4"/>
  <c r="BH191" i="4"/>
  <c r="BG191" i="4"/>
  <c r="BE191" i="4"/>
  <c r="T191" i="4"/>
  <c r="R191" i="4"/>
  <c r="P191" i="4"/>
  <c r="BK191" i="4"/>
  <c r="BF191" i="4"/>
  <c r="BI190" i="4"/>
  <c r="BH190" i="4"/>
  <c r="BG190" i="4"/>
  <c r="BE190" i="4"/>
  <c r="T190" i="4"/>
  <c r="R190" i="4"/>
  <c r="P190" i="4"/>
  <c r="BK190" i="4"/>
  <c r="BF190" i="4"/>
  <c r="BI189" i="4"/>
  <c r="BH189" i="4"/>
  <c r="BG189" i="4"/>
  <c r="BE189" i="4"/>
  <c r="T189" i="4"/>
  <c r="R189" i="4"/>
  <c r="P189" i="4"/>
  <c r="BK189" i="4"/>
  <c r="BF189" i="4"/>
  <c r="BI188" i="4"/>
  <c r="BH188" i="4"/>
  <c r="BG188" i="4"/>
  <c r="BE188" i="4"/>
  <c r="T188" i="4"/>
  <c r="R188" i="4"/>
  <c r="P188" i="4"/>
  <c r="BK188" i="4"/>
  <c r="BF188" i="4"/>
  <c r="BI187" i="4"/>
  <c r="BH187" i="4"/>
  <c r="BG187" i="4"/>
  <c r="BE187" i="4"/>
  <c r="T187" i="4"/>
  <c r="R187" i="4"/>
  <c r="P187" i="4"/>
  <c r="BK187" i="4"/>
  <c r="BF187" i="4"/>
  <c r="BI186" i="4"/>
  <c r="BH186" i="4"/>
  <c r="BG186" i="4"/>
  <c r="BE186" i="4"/>
  <c r="T186" i="4"/>
  <c r="R186" i="4"/>
  <c r="P186" i="4"/>
  <c r="BK186" i="4"/>
  <c r="BF186" i="4"/>
  <c r="BI185" i="4"/>
  <c r="BH185" i="4"/>
  <c r="BG185" i="4"/>
  <c r="BE185" i="4"/>
  <c r="T185" i="4"/>
  <c r="R185" i="4"/>
  <c r="P185" i="4"/>
  <c r="BK185" i="4"/>
  <c r="BF185" i="4"/>
  <c r="BI184" i="4"/>
  <c r="BH184" i="4"/>
  <c r="BG184" i="4"/>
  <c r="BE184" i="4"/>
  <c r="T184" i="4"/>
  <c r="R184" i="4"/>
  <c r="P184" i="4"/>
  <c r="BK184" i="4"/>
  <c r="BF184" i="4"/>
  <c r="BI183" i="4"/>
  <c r="BH183" i="4"/>
  <c r="BG183" i="4"/>
  <c r="BE183" i="4"/>
  <c r="T183" i="4"/>
  <c r="R183" i="4"/>
  <c r="P183" i="4"/>
  <c r="BK183" i="4"/>
  <c r="BF183" i="4"/>
  <c r="BI182" i="4"/>
  <c r="BH182" i="4"/>
  <c r="BG182" i="4"/>
  <c r="BE182" i="4"/>
  <c r="T182" i="4"/>
  <c r="R182" i="4"/>
  <c r="P182" i="4"/>
  <c r="BK182" i="4"/>
  <c r="BF182" i="4"/>
  <c r="BI181" i="4"/>
  <c r="BH181" i="4"/>
  <c r="BG181" i="4"/>
  <c r="BE181" i="4"/>
  <c r="T181" i="4"/>
  <c r="R181" i="4"/>
  <c r="P181" i="4"/>
  <c r="BK181" i="4"/>
  <c r="BF181" i="4"/>
  <c r="BI180" i="4"/>
  <c r="BH180" i="4"/>
  <c r="BG180" i="4"/>
  <c r="BE180" i="4"/>
  <c r="T180" i="4"/>
  <c r="R180" i="4"/>
  <c r="P180" i="4"/>
  <c r="BK180" i="4"/>
  <c r="BF180" i="4"/>
  <c r="BI179" i="4"/>
  <c r="BH179" i="4"/>
  <c r="BG179" i="4"/>
  <c r="BE179" i="4"/>
  <c r="T179" i="4"/>
  <c r="R179" i="4"/>
  <c r="P179" i="4"/>
  <c r="BK179" i="4"/>
  <c r="BF179" i="4"/>
  <c r="BI178" i="4"/>
  <c r="BH178" i="4"/>
  <c r="BG178" i="4"/>
  <c r="BE178" i="4"/>
  <c r="T178" i="4"/>
  <c r="R178" i="4"/>
  <c r="P178" i="4"/>
  <c r="BK178" i="4"/>
  <c r="BF178" i="4"/>
  <c r="BI177" i="4"/>
  <c r="BH177" i="4"/>
  <c r="BG177" i="4"/>
  <c r="BE177" i="4"/>
  <c r="T177" i="4"/>
  <c r="R177" i="4"/>
  <c r="P177" i="4"/>
  <c r="BK177" i="4"/>
  <c r="BF177" i="4"/>
  <c r="BI176" i="4"/>
  <c r="BH176" i="4"/>
  <c r="BG176" i="4"/>
  <c r="BE176" i="4"/>
  <c r="T176" i="4"/>
  <c r="T175" i="4" s="1"/>
  <c r="R176" i="4"/>
  <c r="P176" i="4"/>
  <c r="BK176" i="4"/>
  <c r="BF176" i="4"/>
  <c r="BI174" i="4"/>
  <c r="BH174" i="4"/>
  <c r="BG174" i="4"/>
  <c r="BE174" i="4"/>
  <c r="T174" i="4"/>
  <c r="R174" i="4"/>
  <c r="P174" i="4"/>
  <c r="BK174" i="4"/>
  <c r="BF174" i="4"/>
  <c r="BI173" i="4"/>
  <c r="BH173" i="4"/>
  <c r="BG173" i="4"/>
  <c r="BE173" i="4"/>
  <c r="T173" i="4"/>
  <c r="R173" i="4"/>
  <c r="P173" i="4"/>
  <c r="BK173" i="4"/>
  <c r="BF173" i="4"/>
  <c r="BI172" i="4"/>
  <c r="BH172" i="4"/>
  <c r="BG172" i="4"/>
  <c r="BE172" i="4"/>
  <c r="T172" i="4"/>
  <c r="R172" i="4"/>
  <c r="P172" i="4"/>
  <c r="BK172" i="4"/>
  <c r="BF172" i="4"/>
  <c r="BI171" i="4"/>
  <c r="BH171" i="4"/>
  <c r="BG171" i="4"/>
  <c r="BE171" i="4"/>
  <c r="T171" i="4"/>
  <c r="R171" i="4"/>
  <c r="P171" i="4"/>
  <c r="BK171" i="4"/>
  <c r="BF171" i="4"/>
  <c r="BI170" i="4"/>
  <c r="BH170" i="4"/>
  <c r="BG170" i="4"/>
  <c r="BE170" i="4"/>
  <c r="T170" i="4"/>
  <c r="R170" i="4"/>
  <c r="P170" i="4"/>
  <c r="BK170" i="4"/>
  <c r="BF170" i="4"/>
  <c r="BI169" i="4"/>
  <c r="BH169" i="4"/>
  <c r="BG169" i="4"/>
  <c r="BE169" i="4"/>
  <c r="T169" i="4"/>
  <c r="R169" i="4"/>
  <c r="P169" i="4"/>
  <c r="BK169" i="4"/>
  <c r="BF169" i="4"/>
  <c r="BI167" i="4"/>
  <c r="BH167" i="4"/>
  <c r="BG167" i="4"/>
  <c r="BE167" i="4"/>
  <c r="T167" i="4"/>
  <c r="R167" i="4"/>
  <c r="P167" i="4"/>
  <c r="BK167" i="4"/>
  <c r="BF167" i="4"/>
  <c r="BI166" i="4"/>
  <c r="BH166" i="4"/>
  <c r="BG166" i="4"/>
  <c r="BE166" i="4"/>
  <c r="T166" i="4"/>
  <c r="R166" i="4"/>
  <c r="P166" i="4"/>
  <c r="BK166" i="4"/>
  <c r="BF166" i="4"/>
  <c r="BI165" i="4"/>
  <c r="BH165" i="4"/>
  <c r="BG165" i="4"/>
  <c r="BE165" i="4"/>
  <c r="T165" i="4"/>
  <c r="R165" i="4"/>
  <c r="P165" i="4"/>
  <c r="BK165" i="4"/>
  <c r="BF165" i="4"/>
  <c r="BI164" i="4"/>
  <c r="BH164" i="4"/>
  <c r="BG164" i="4"/>
  <c r="BE164" i="4"/>
  <c r="T164" i="4"/>
  <c r="R164" i="4"/>
  <c r="P164" i="4"/>
  <c r="BK164" i="4"/>
  <c r="BF164" i="4"/>
  <c r="BI163" i="4"/>
  <c r="BH163" i="4"/>
  <c r="BG163" i="4"/>
  <c r="BE163" i="4"/>
  <c r="T163" i="4"/>
  <c r="R163" i="4"/>
  <c r="P163" i="4"/>
  <c r="BK163" i="4"/>
  <c r="BF163" i="4"/>
  <c r="BI162" i="4"/>
  <c r="BH162" i="4"/>
  <c r="BG162" i="4"/>
  <c r="BE162" i="4"/>
  <c r="T162" i="4"/>
  <c r="R162" i="4"/>
  <c r="P162" i="4"/>
  <c r="BK162" i="4"/>
  <c r="BF162" i="4"/>
  <c r="BI161" i="4"/>
  <c r="BH161" i="4"/>
  <c r="BG161" i="4"/>
  <c r="BE161" i="4"/>
  <c r="T161" i="4"/>
  <c r="R161" i="4"/>
  <c r="P161" i="4"/>
  <c r="BK161" i="4"/>
  <c r="BF161" i="4"/>
  <c r="BI160" i="4"/>
  <c r="BH160" i="4"/>
  <c r="BG160" i="4"/>
  <c r="BE160" i="4"/>
  <c r="T160" i="4"/>
  <c r="R160" i="4"/>
  <c r="P160" i="4"/>
  <c r="BK160" i="4"/>
  <c r="BF160" i="4"/>
  <c r="BI159" i="4"/>
  <c r="BH159" i="4"/>
  <c r="BG159" i="4"/>
  <c r="BE159" i="4"/>
  <c r="T159" i="4"/>
  <c r="R159" i="4"/>
  <c r="P159" i="4"/>
  <c r="BK159" i="4"/>
  <c r="BF159" i="4"/>
  <c r="BI158" i="4"/>
  <c r="BH158" i="4"/>
  <c r="BG158" i="4"/>
  <c r="BE158" i="4"/>
  <c r="T158" i="4"/>
  <c r="R158" i="4"/>
  <c r="P158" i="4"/>
  <c r="BK158" i="4"/>
  <c r="BF158" i="4"/>
  <c r="BI157" i="4"/>
  <c r="BH157" i="4"/>
  <c r="BG157" i="4"/>
  <c r="BE157" i="4"/>
  <c r="T157" i="4"/>
  <c r="R157" i="4"/>
  <c r="P157" i="4"/>
  <c r="BK157" i="4"/>
  <c r="BF157" i="4"/>
  <c r="BI156" i="4"/>
  <c r="BH156" i="4"/>
  <c r="BG156" i="4"/>
  <c r="BE156" i="4"/>
  <c r="T156" i="4"/>
  <c r="R156" i="4"/>
  <c r="P156" i="4"/>
  <c r="BK156" i="4"/>
  <c r="BF156" i="4"/>
  <c r="BI155" i="4"/>
  <c r="BH155" i="4"/>
  <c r="BG155" i="4"/>
  <c r="BE155" i="4"/>
  <c r="T155" i="4"/>
  <c r="R155" i="4"/>
  <c r="P155" i="4"/>
  <c r="BK155" i="4"/>
  <c r="BF155" i="4"/>
  <c r="BI154" i="4"/>
  <c r="BH154" i="4"/>
  <c r="BG154" i="4"/>
  <c r="BE154" i="4"/>
  <c r="T154" i="4"/>
  <c r="R154" i="4"/>
  <c r="P154" i="4"/>
  <c r="BK154" i="4"/>
  <c r="BF154" i="4"/>
  <c r="BI153" i="4"/>
  <c r="BH153" i="4"/>
  <c r="BG153" i="4"/>
  <c r="BE153" i="4"/>
  <c r="T153" i="4"/>
  <c r="R153" i="4"/>
  <c r="P153" i="4"/>
  <c r="BK153" i="4"/>
  <c r="BF153" i="4"/>
  <c r="BI152" i="4"/>
  <c r="BH152" i="4"/>
  <c r="BG152" i="4"/>
  <c r="BE152" i="4"/>
  <c r="T152" i="4"/>
  <c r="R152" i="4"/>
  <c r="P152" i="4"/>
  <c r="BK152" i="4"/>
  <c r="BF152" i="4"/>
  <c r="BI151" i="4"/>
  <c r="BH151" i="4"/>
  <c r="BG151" i="4"/>
  <c r="BE151" i="4"/>
  <c r="T151" i="4"/>
  <c r="R151" i="4"/>
  <c r="P151" i="4"/>
  <c r="BK151" i="4"/>
  <c r="BF151" i="4"/>
  <c r="BI150" i="4"/>
  <c r="BH150" i="4"/>
  <c r="BG150" i="4"/>
  <c r="BE150" i="4"/>
  <c r="T150" i="4"/>
  <c r="R150" i="4"/>
  <c r="P150" i="4"/>
  <c r="BK150" i="4"/>
  <c r="BF150" i="4"/>
  <c r="BI149" i="4"/>
  <c r="BH149" i="4"/>
  <c r="BG149" i="4"/>
  <c r="BE149" i="4"/>
  <c r="T149" i="4"/>
  <c r="R149" i="4"/>
  <c r="P149" i="4"/>
  <c r="BK149" i="4"/>
  <c r="BF149" i="4"/>
  <c r="J143" i="4"/>
  <c r="J142" i="4"/>
  <c r="F142" i="4"/>
  <c r="F140" i="4"/>
  <c r="E138" i="4"/>
  <c r="J94" i="4"/>
  <c r="J93" i="4"/>
  <c r="F93" i="4"/>
  <c r="F91" i="4"/>
  <c r="E89" i="4"/>
  <c r="J20" i="4"/>
  <c r="E20" i="4"/>
  <c r="F143" i="4" s="1"/>
  <c r="J19" i="4"/>
  <c r="J14" i="4"/>
  <c r="J140" i="4" s="1"/>
  <c r="E7" i="4"/>
  <c r="E134" i="4" s="1"/>
  <c r="J39" i="3"/>
  <c r="J38" i="3"/>
  <c r="AY97" i="1" s="1"/>
  <c r="J37" i="3"/>
  <c r="AX97" i="1"/>
  <c r="BI255" i="3"/>
  <c r="BH255" i="3"/>
  <c r="BG255" i="3"/>
  <c r="BE255" i="3"/>
  <c r="T255" i="3"/>
  <c r="T254" i="3" s="1"/>
  <c r="R255" i="3"/>
  <c r="R254" i="3"/>
  <c r="P255" i="3"/>
  <c r="P254" i="3" s="1"/>
  <c r="BK255" i="3"/>
  <c r="BK254" i="3" s="1"/>
  <c r="J115" i="3" s="1"/>
  <c r="BF255" i="3"/>
  <c r="BI253" i="3"/>
  <c r="BH253" i="3"/>
  <c r="BG253" i="3"/>
  <c r="BE253" i="3"/>
  <c r="T253" i="3"/>
  <c r="R253" i="3"/>
  <c r="P253" i="3"/>
  <c r="BK253" i="3"/>
  <c r="BF253" i="3"/>
  <c r="BI252" i="3"/>
  <c r="BH252" i="3"/>
  <c r="BG252" i="3"/>
  <c r="BE252" i="3"/>
  <c r="T252" i="3"/>
  <c r="T251" i="3" s="1"/>
  <c r="R252" i="3"/>
  <c r="R251" i="3"/>
  <c r="P252" i="3"/>
  <c r="P251" i="3" s="1"/>
  <c r="BK252" i="3"/>
  <c r="BF252" i="3"/>
  <c r="BI250" i="3"/>
  <c r="BH250" i="3"/>
  <c r="BG250" i="3"/>
  <c r="BE250" i="3"/>
  <c r="T250" i="3"/>
  <c r="R250" i="3"/>
  <c r="P250" i="3"/>
  <c r="BK250" i="3"/>
  <c r="BF250" i="3"/>
  <c r="BI249" i="3"/>
  <c r="BH249" i="3"/>
  <c r="BG249" i="3"/>
  <c r="BE249" i="3"/>
  <c r="T249" i="3"/>
  <c r="R249" i="3"/>
  <c r="P249" i="3"/>
  <c r="BK249" i="3"/>
  <c r="BF249" i="3"/>
  <c r="BI248" i="3"/>
  <c r="BH248" i="3"/>
  <c r="BG248" i="3"/>
  <c r="BE248" i="3"/>
  <c r="T248" i="3"/>
  <c r="T247" i="3" s="1"/>
  <c r="R248" i="3"/>
  <c r="P248" i="3"/>
  <c r="P247" i="3"/>
  <c r="BK248" i="3"/>
  <c r="BF248" i="3"/>
  <c r="BI246" i="3"/>
  <c r="BH246" i="3"/>
  <c r="BG246" i="3"/>
  <c r="BE246" i="3"/>
  <c r="T246" i="3"/>
  <c r="R246" i="3"/>
  <c r="P246" i="3"/>
  <c r="BK246" i="3"/>
  <c r="BF246" i="3"/>
  <c r="BI245" i="3"/>
  <c r="BH245" i="3"/>
  <c r="BG245" i="3"/>
  <c r="BE245" i="3"/>
  <c r="T245" i="3"/>
  <c r="R245" i="3"/>
  <c r="P245" i="3"/>
  <c r="BK245" i="3"/>
  <c r="BF245" i="3"/>
  <c r="BI244" i="3"/>
  <c r="BH244" i="3"/>
  <c r="BG244" i="3"/>
  <c r="BE244" i="3"/>
  <c r="T244" i="3"/>
  <c r="T242" i="3" s="1"/>
  <c r="R244" i="3"/>
  <c r="R242" i="3" s="1"/>
  <c r="P244" i="3"/>
  <c r="BK244" i="3"/>
  <c r="BF244" i="3"/>
  <c r="BI243" i="3"/>
  <c r="BH243" i="3"/>
  <c r="BG243" i="3"/>
  <c r="BE243" i="3"/>
  <c r="T243" i="3"/>
  <c r="R243" i="3"/>
  <c r="P243" i="3"/>
  <c r="BK243" i="3"/>
  <c r="BF243" i="3"/>
  <c r="BI241" i="3"/>
  <c r="BH241" i="3"/>
  <c r="BG241" i="3"/>
  <c r="BE241" i="3"/>
  <c r="T241" i="3"/>
  <c r="R241" i="3"/>
  <c r="P241" i="3"/>
  <c r="BK241" i="3"/>
  <c r="BF241" i="3"/>
  <c r="BI240" i="3"/>
  <c r="BH240" i="3"/>
  <c r="BG240" i="3"/>
  <c r="BE240" i="3"/>
  <c r="T240" i="3"/>
  <c r="R240" i="3"/>
  <c r="P240" i="3"/>
  <c r="BK240" i="3"/>
  <c r="BF240" i="3"/>
  <c r="BI239" i="3"/>
  <c r="BH239" i="3"/>
  <c r="BG239" i="3"/>
  <c r="BE239" i="3"/>
  <c r="T239" i="3"/>
  <c r="R239" i="3"/>
  <c r="P239" i="3"/>
  <c r="BK239" i="3"/>
  <c r="BK236" i="3" s="1"/>
  <c r="J111" i="3" s="1"/>
  <c r="BF239" i="3"/>
  <c r="BI238" i="3"/>
  <c r="BH238" i="3"/>
  <c r="BG238" i="3"/>
  <c r="BE238" i="3"/>
  <c r="T238" i="3"/>
  <c r="T236" i="3" s="1"/>
  <c r="R238" i="3"/>
  <c r="R236" i="3" s="1"/>
  <c r="P238" i="3"/>
  <c r="BK238" i="3"/>
  <c r="BF238" i="3"/>
  <c r="BI237" i="3"/>
  <c r="BH237" i="3"/>
  <c r="BG237" i="3"/>
  <c r="BE237" i="3"/>
  <c r="T237" i="3"/>
  <c r="R237" i="3"/>
  <c r="P237" i="3"/>
  <c r="BK237" i="3"/>
  <c r="BF237" i="3"/>
  <c r="BI235" i="3"/>
  <c r="BH235" i="3"/>
  <c r="BG235" i="3"/>
  <c r="BE235" i="3"/>
  <c r="T235" i="3"/>
  <c r="R235" i="3"/>
  <c r="P235" i="3"/>
  <c r="BK235" i="3"/>
  <c r="BF235" i="3"/>
  <c r="BI234" i="3"/>
  <c r="BH234" i="3"/>
  <c r="BG234" i="3"/>
  <c r="BE234" i="3"/>
  <c r="T234" i="3"/>
  <c r="R234" i="3"/>
  <c r="R231" i="3" s="1"/>
  <c r="P234" i="3"/>
  <c r="BK234" i="3"/>
  <c r="BF234" i="3"/>
  <c r="BI233" i="3"/>
  <c r="BH233" i="3"/>
  <c r="BG233" i="3"/>
  <c r="BE233" i="3"/>
  <c r="T233" i="3"/>
  <c r="R233" i="3"/>
  <c r="P233" i="3"/>
  <c r="BK233" i="3"/>
  <c r="BF233" i="3"/>
  <c r="BI232" i="3"/>
  <c r="BH232" i="3"/>
  <c r="BG232" i="3"/>
  <c r="BE232" i="3"/>
  <c r="T232" i="3"/>
  <c r="T231" i="3"/>
  <c r="R232" i="3"/>
  <c r="P232" i="3"/>
  <c r="P231" i="3"/>
  <c r="BK232" i="3"/>
  <c r="BF232" i="3"/>
  <c r="BI230" i="3"/>
  <c r="BH230" i="3"/>
  <c r="BG230" i="3"/>
  <c r="BE230" i="3"/>
  <c r="T230" i="3"/>
  <c r="R230" i="3"/>
  <c r="P230" i="3"/>
  <c r="BK230" i="3"/>
  <c r="BF230" i="3"/>
  <c r="BI229" i="3"/>
  <c r="BH229" i="3"/>
  <c r="BG229" i="3"/>
  <c r="BE229" i="3"/>
  <c r="T229" i="3"/>
  <c r="R229" i="3"/>
  <c r="P229" i="3"/>
  <c r="BK229" i="3"/>
  <c r="BF229" i="3"/>
  <c r="BI228" i="3"/>
  <c r="BH228" i="3"/>
  <c r="BG228" i="3"/>
  <c r="BE228" i="3"/>
  <c r="T228" i="3"/>
  <c r="R228" i="3"/>
  <c r="P228" i="3"/>
  <c r="BK228" i="3"/>
  <c r="BF228" i="3"/>
  <c r="BI227" i="3"/>
  <c r="BH227" i="3"/>
  <c r="BG227" i="3"/>
  <c r="BE227" i="3"/>
  <c r="T227" i="3"/>
  <c r="R227" i="3"/>
  <c r="P227" i="3"/>
  <c r="BK227" i="3"/>
  <c r="BF227" i="3"/>
  <c r="BI226" i="3"/>
  <c r="BH226" i="3"/>
  <c r="BG226" i="3"/>
  <c r="BE226" i="3"/>
  <c r="T226" i="3"/>
  <c r="R226" i="3"/>
  <c r="P226" i="3"/>
  <c r="BK226" i="3"/>
  <c r="BF226" i="3"/>
  <c r="BI225" i="3"/>
  <c r="BH225" i="3"/>
  <c r="BG225" i="3"/>
  <c r="BE225" i="3"/>
  <c r="T225" i="3"/>
  <c r="R225" i="3"/>
  <c r="P225" i="3"/>
  <c r="BK225" i="3"/>
  <c r="BF225" i="3"/>
  <c r="BI224" i="3"/>
  <c r="BH224" i="3"/>
  <c r="BG224" i="3"/>
  <c r="BE224" i="3"/>
  <c r="T224" i="3"/>
  <c r="R224" i="3"/>
  <c r="P224" i="3"/>
  <c r="BK224" i="3"/>
  <c r="BF224" i="3"/>
  <c r="BI223" i="3"/>
  <c r="BH223" i="3"/>
  <c r="BG223" i="3"/>
  <c r="BE223" i="3"/>
  <c r="T223" i="3"/>
  <c r="R223" i="3"/>
  <c r="P223" i="3"/>
  <c r="BK223" i="3"/>
  <c r="BF223" i="3"/>
  <c r="BI222" i="3"/>
  <c r="BH222" i="3"/>
  <c r="BG222" i="3"/>
  <c r="BE222" i="3"/>
  <c r="T222" i="3"/>
  <c r="R222" i="3"/>
  <c r="P222" i="3"/>
  <c r="BK222" i="3"/>
  <c r="BF222" i="3"/>
  <c r="BI221" i="3"/>
  <c r="BH221" i="3"/>
  <c r="BG221" i="3"/>
  <c r="BE221" i="3"/>
  <c r="T221" i="3"/>
  <c r="R221" i="3"/>
  <c r="P221" i="3"/>
  <c r="BK221" i="3"/>
  <c r="BF221" i="3"/>
  <c r="BI220" i="3"/>
  <c r="BH220" i="3"/>
  <c r="BG220" i="3"/>
  <c r="BE220" i="3"/>
  <c r="T220" i="3"/>
  <c r="R220" i="3"/>
  <c r="P220" i="3"/>
  <c r="BK220" i="3"/>
  <c r="BF220" i="3"/>
  <c r="BI219" i="3"/>
  <c r="BH219" i="3"/>
  <c r="BG219" i="3"/>
  <c r="BE219" i="3"/>
  <c r="T219" i="3"/>
  <c r="R219" i="3"/>
  <c r="P219" i="3"/>
  <c r="BK219" i="3"/>
  <c r="BF219" i="3"/>
  <c r="BI218" i="3"/>
  <c r="BH218" i="3"/>
  <c r="BG218" i="3"/>
  <c r="BE218" i="3"/>
  <c r="T218" i="3"/>
  <c r="R218" i="3"/>
  <c r="P218" i="3"/>
  <c r="BK218" i="3"/>
  <c r="BF218" i="3"/>
  <c r="BI217" i="3"/>
  <c r="BH217" i="3"/>
  <c r="BG217" i="3"/>
  <c r="BE217" i="3"/>
  <c r="T217" i="3"/>
  <c r="R217" i="3"/>
  <c r="P217" i="3"/>
  <c r="BK217" i="3"/>
  <c r="BF217" i="3"/>
  <c r="BI216" i="3"/>
  <c r="BH216" i="3"/>
  <c r="BG216" i="3"/>
  <c r="BE216" i="3"/>
  <c r="T216" i="3"/>
  <c r="R216" i="3"/>
  <c r="P216" i="3"/>
  <c r="BK216" i="3"/>
  <c r="BF216" i="3"/>
  <c r="BI215" i="3"/>
  <c r="BH215" i="3"/>
  <c r="BG215" i="3"/>
  <c r="BE215" i="3"/>
  <c r="T215" i="3"/>
  <c r="R215" i="3"/>
  <c r="P215" i="3"/>
  <c r="BK215" i="3"/>
  <c r="BF215" i="3"/>
  <c r="BI214" i="3"/>
  <c r="BH214" i="3"/>
  <c r="BG214" i="3"/>
  <c r="BE214" i="3"/>
  <c r="T214" i="3"/>
  <c r="R214" i="3"/>
  <c r="P214" i="3"/>
  <c r="BK214" i="3"/>
  <c r="BF214" i="3"/>
  <c r="BI213" i="3"/>
  <c r="BH213" i="3"/>
  <c r="BG213" i="3"/>
  <c r="BE213" i="3"/>
  <c r="T213" i="3"/>
  <c r="R213" i="3"/>
  <c r="P213" i="3"/>
  <c r="BK213" i="3"/>
  <c r="BF213" i="3"/>
  <c r="BI212" i="3"/>
  <c r="BH212" i="3"/>
  <c r="BG212" i="3"/>
  <c r="BE212" i="3"/>
  <c r="T212" i="3"/>
  <c r="R212" i="3"/>
  <c r="P212" i="3"/>
  <c r="BK212" i="3"/>
  <c r="BF212" i="3"/>
  <c r="BI211" i="3"/>
  <c r="BH211" i="3"/>
  <c r="BG211" i="3"/>
  <c r="BE211" i="3"/>
  <c r="T211" i="3"/>
  <c r="R211" i="3"/>
  <c r="R210" i="3" s="1"/>
  <c r="P211" i="3"/>
  <c r="BK211" i="3"/>
  <c r="BK210" i="3" s="1"/>
  <c r="J109" i="3" s="1"/>
  <c r="BF211" i="3"/>
  <c r="BI209" i="3"/>
  <c r="BH209" i="3"/>
  <c r="BG209" i="3"/>
  <c r="BE209" i="3"/>
  <c r="T209" i="3"/>
  <c r="T207" i="3" s="1"/>
  <c r="R209" i="3"/>
  <c r="P209" i="3"/>
  <c r="BK209" i="3"/>
  <c r="BF209" i="3"/>
  <c r="BI208" i="3"/>
  <c r="BH208" i="3"/>
  <c r="BG208" i="3"/>
  <c r="BE208" i="3"/>
  <c r="T208" i="3"/>
  <c r="R208" i="3"/>
  <c r="R207" i="3" s="1"/>
  <c r="P208" i="3"/>
  <c r="P207" i="3"/>
  <c r="BK208" i="3"/>
  <c r="BF208" i="3"/>
  <c r="BI206" i="3"/>
  <c r="BH206" i="3"/>
  <c r="BG206" i="3"/>
  <c r="BE206" i="3"/>
  <c r="T206" i="3"/>
  <c r="R206" i="3"/>
  <c r="P206" i="3"/>
  <c r="P204" i="3" s="1"/>
  <c r="BK206" i="3"/>
  <c r="BF206" i="3"/>
  <c r="BI205" i="3"/>
  <c r="BH205" i="3"/>
  <c r="BG205" i="3"/>
  <c r="BE205" i="3"/>
  <c r="T205" i="3"/>
  <c r="R205" i="3"/>
  <c r="P205" i="3"/>
  <c r="BK205" i="3"/>
  <c r="BF205" i="3"/>
  <c r="BI202" i="3"/>
  <c r="BH202" i="3"/>
  <c r="BG202" i="3"/>
  <c r="BE202" i="3"/>
  <c r="T202" i="3"/>
  <c r="T201" i="3" s="1"/>
  <c r="R202" i="3"/>
  <c r="R201" i="3"/>
  <c r="P202" i="3"/>
  <c r="P201" i="3" s="1"/>
  <c r="BK202" i="3"/>
  <c r="BK201" i="3"/>
  <c r="J105" i="3" s="1"/>
  <c r="BF202" i="3"/>
  <c r="BI200" i="3"/>
  <c r="BH200" i="3"/>
  <c r="BG200" i="3"/>
  <c r="BE200" i="3"/>
  <c r="T200" i="3"/>
  <c r="R200" i="3"/>
  <c r="P200" i="3"/>
  <c r="BK200" i="3"/>
  <c r="BF200" i="3"/>
  <c r="BI199" i="3"/>
  <c r="BH199" i="3"/>
  <c r="BG199" i="3"/>
  <c r="BE199" i="3"/>
  <c r="T199" i="3"/>
  <c r="R199" i="3"/>
  <c r="P199" i="3"/>
  <c r="BK199" i="3"/>
  <c r="BF199" i="3"/>
  <c r="BI198" i="3"/>
  <c r="BH198" i="3"/>
  <c r="BG198" i="3"/>
  <c r="BE198" i="3"/>
  <c r="T198" i="3"/>
  <c r="R198" i="3"/>
  <c r="P198" i="3"/>
  <c r="BK198" i="3"/>
  <c r="BF198" i="3"/>
  <c r="BI197" i="3"/>
  <c r="BH197" i="3"/>
  <c r="BG197" i="3"/>
  <c r="BE197" i="3"/>
  <c r="T197" i="3"/>
  <c r="R197" i="3"/>
  <c r="P197" i="3"/>
  <c r="BK197" i="3"/>
  <c r="BF197" i="3"/>
  <c r="BI196" i="3"/>
  <c r="BH196" i="3"/>
  <c r="BG196" i="3"/>
  <c r="BE196" i="3"/>
  <c r="T196" i="3"/>
  <c r="R196" i="3"/>
  <c r="P196" i="3"/>
  <c r="BK196" i="3"/>
  <c r="BF196" i="3"/>
  <c r="BI195" i="3"/>
  <c r="BH195" i="3"/>
  <c r="BG195" i="3"/>
  <c r="BE195" i="3"/>
  <c r="T195" i="3"/>
  <c r="R195" i="3"/>
  <c r="P195" i="3"/>
  <c r="BK195" i="3"/>
  <c r="BF195" i="3"/>
  <c r="BI194" i="3"/>
  <c r="BH194" i="3"/>
  <c r="BG194" i="3"/>
  <c r="BE194" i="3"/>
  <c r="T194" i="3"/>
  <c r="R194" i="3"/>
  <c r="P194" i="3"/>
  <c r="BK194" i="3"/>
  <c r="BF194" i="3"/>
  <c r="BI193" i="3"/>
  <c r="BH193" i="3"/>
  <c r="BG193" i="3"/>
  <c r="BE193" i="3"/>
  <c r="T193" i="3"/>
  <c r="R193" i="3"/>
  <c r="P193" i="3"/>
  <c r="BK193" i="3"/>
  <c r="BF193" i="3"/>
  <c r="BI192" i="3"/>
  <c r="BH192" i="3"/>
  <c r="BG192" i="3"/>
  <c r="BE192" i="3"/>
  <c r="T192" i="3"/>
  <c r="R192" i="3"/>
  <c r="P192" i="3"/>
  <c r="BK192" i="3"/>
  <c r="BF192" i="3"/>
  <c r="BI191" i="3"/>
  <c r="BH191" i="3"/>
  <c r="BG191" i="3"/>
  <c r="BE191" i="3"/>
  <c r="T191" i="3"/>
  <c r="R191" i="3"/>
  <c r="P191" i="3"/>
  <c r="BK191" i="3"/>
  <c r="BF191" i="3"/>
  <c r="BI190" i="3"/>
  <c r="BH190" i="3"/>
  <c r="BG190" i="3"/>
  <c r="BE190" i="3"/>
  <c r="T190" i="3"/>
  <c r="R190" i="3"/>
  <c r="P190" i="3"/>
  <c r="BK190" i="3"/>
  <c r="BF190" i="3"/>
  <c r="BI189" i="3"/>
  <c r="BH189" i="3"/>
  <c r="BG189" i="3"/>
  <c r="BE189" i="3"/>
  <c r="T189" i="3"/>
  <c r="R189" i="3"/>
  <c r="P189" i="3"/>
  <c r="BK189" i="3"/>
  <c r="BF189" i="3"/>
  <c r="BI188" i="3"/>
  <c r="BH188" i="3"/>
  <c r="BG188" i="3"/>
  <c r="BE188" i="3"/>
  <c r="T188" i="3"/>
  <c r="R188" i="3"/>
  <c r="P188" i="3"/>
  <c r="BK188" i="3"/>
  <c r="BF188" i="3"/>
  <c r="BI187" i="3"/>
  <c r="BH187" i="3"/>
  <c r="BG187" i="3"/>
  <c r="BE187" i="3"/>
  <c r="T187" i="3"/>
  <c r="R187" i="3"/>
  <c r="P187" i="3"/>
  <c r="BK187" i="3"/>
  <c r="BF187" i="3"/>
  <c r="BI186" i="3"/>
  <c r="BH186" i="3"/>
  <c r="BG186" i="3"/>
  <c r="BE186" i="3"/>
  <c r="T186" i="3"/>
  <c r="R186" i="3"/>
  <c r="P186" i="3"/>
  <c r="BK186" i="3"/>
  <c r="BF186" i="3"/>
  <c r="BI185" i="3"/>
  <c r="BH185" i="3"/>
  <c r="BG185" i="3"/>
  <c r="BE185" i="3"/>
  <c r="T185" i="3"/>
  <c r="R185" i="3"/>
  <c r="P185" i="3"/>
  <c r="BK185" i="3"/>
  <c r="BF185" i="3"/>
  <c r="BI184" i="3"/>
  <c r="BH184" i="3"/>
  <c r="BG184" i="3"/>
  <c r="BE184" i="3"/>
  <c r="T184" i="3"/>
  <c r="R184" i="3"/>
  <c r="P184" i="3"/>
  <c r="BK184" i="3"/>
  <c r="BF184" i="3"/>
  <c r="BI183" i="3"/>
  <c r="BH183" i="3"/>
  <c r="BG183" i="3"/>
  <c r="BE183" i="3"/>
  <c r="T183" i="3"/>
  <c r="R183" i="3"/>
  <c r="P183" i="3"/>
  <c r="BK183" i="3"/>
  <c r="BF183" i="3"/>
  <c r="BI182" i="3"/>
  <c r="BH182" i="3"/>
  <c r="BG182" i="3"/>
  <c r="BE182" i="3"/>
  <c r="T182" i="3"/>
  <c r="R182" i="3"/>
  <c r="R179" i="3" s="1"/>
  <c r="P182" i="3"/>
  <c r="BK182" i="3"/>
  <c r="BF182" i="3"/>
  <c r="BI181" i="3"/>
  <c r="BH181" i="3"/>
  <c r="BG181" i="3"/>
  <c r="BE181" i="3"/>
  <c r="T181" i="3"/>
  <c r="R181" i="3"/>
  <c r="P181" i="3"/>
  <c r="BK181" i="3"/>
  <c r="BF181" i="3"/>
  <c r="BI180" i="3"/>
  <c r="BH180" i="3"/>
  <c r="BG180" i="3"/>
  <c r="BE180" i="3"/>
  <c r="T180" i="3"/>
  <c r="T179" i="3"/>
  <c r="R180" i="3"/>
  <c r="P180" i="3"/>
  <c r="P179" i="3" s="1"/>
  <c r="BK180" i="3"/>
  <c r="BF180" i="3"/>
  <c r="BI178" i="3"/>
  <c r="BH178" i="3"/>
  <c r="BG178" i="3"/>
  <c r="BE178" i="3"/>
  <c r="T178" i="3"/>
  <c r="R178" i="3"/>
  <c r="P178" i="3"/>
  <c r="BK178" i="3"/>
  <c r="BF178" i="3"/>
  <c r="BI177" i="3"/>
  <c r="BH177" i="3"/>
  <c r="BG177" i="3"/>
  <c r="BE177" i="3"/>
  <c r="T177" i="3"/>
  <c r="R177" i="3"/>
  <c r="P177" i="3"/>
  <c r="BK177" i="3"/>
  <c r="BF177" i="3"/>
  <c r="BI176" i="3"/>
  <c r="BH176" i="3"/>
  <c r="BG176" i="3"/>
  <c r="BE176" i="3"/>
  <c r="T176" i="3"/>
  <c r="R176" i="3"/>
  <c r="P176" i="3"/>
  <c r="BK176" i="3"/>
  <c r="BF176" i="3"/>
  <c r="BI175" i="3"/>
  <c r="BH175" i="3"/>
  <c r="BG175" i="3"/>
  <c r="BE175" i="3"/>
  <c r="T175" i="3"/>
  <c r="R175" i="3"/>
  <c r="P175" i="3"/>
  <c r="BK175" i="3"/>
  <c r="BF175" i="3"/>
  <c r="BI174" i="3"/>
  <c r="BH174" i="3"/>
  <c r="BG174" i="3"/>
  <c r="BE174" i="3"/>
  <c r="T174" i="3"/>
  <c r="R174" i="3"/>
  <c r="P174" i="3"/>
  <c r="BK174" i="3"/>
  <c r="BF174" i="3"/>
  <c r="BI173" i="3"/>
  <c r="BH173" i="3"/>
  <c r="BG173" i="3"/>
  <c r="BE173" i="3"/>
  <c r="T173" i="3"/>
  <c r="R173" i="3"/>
  <c r="P173" i="3"/>
  <c r="BK173" i="3"/>
  <c r="BF173" i="3"/>
  <c r="BI172" i="3"/>
  <c r="BH172" i="3"/>
  <c r="BG172" i="3"/>
  <c r="BE172" i="3"/>
  <c r="T172" i="3"/>
  <c r="R172" i="3"/>
  <c r="P172" i="3"/>
  <c r="BK172" i="3"/>
  <c r="BF172" i="3"/>
  <c r="BI171" i="3"/>
  <c r="BH171" i="3"/>
  <c r="BG171" i="3"/>
  <c r="BE171" i="3"/>
  <c r="T171" i="3"/>
  <c r="R171" i="3"/>
  <c r="P171" i="3"/>
  <c r="BK171" i="3"/>
  <c r="BF171" i="3"/>
  <c r="BI170" i="3"/>
  <c r="BH170" i="3"/>
  <c r="BG170" i="3"/>
  <c r="BE170" i="3"/>
  <c r="T170" i="3"/>
  <c r="R170" i="3"/>
  <c r="P170" i="3"/>
  <c r="BK170" i="3"/>
  <c r="BF170" i="3"/>
  <c r="BI169" i="3"/>
  <c r="BH169" i="3"/>
  <c r="BG169" i="3"/>
  <c r="BE169" i="3"/>
  <c r="T169" i="3"/>
  <c r="R169" i="3"/>
  <c r="P169" i="3"/>
  <c r="BK169" i="3"/>
  <c r="BF169" i="3"/>
  <c r="BI168" i="3"/>
  <c r="BH168" i="3"/>
  <c r="BG168" i="3"/>
  <c r="BE168" i="3"/>
  <c r="T168" i="3"/>
  <c r="R168" i="3"/>
  <c r="P168" i="3"/>
  <c r="BK168" i="3"/>
  <c r="BF168" i="3"/>
  <c r="BI167" i="3"/>
  <c r="BH167" i="3"/>
  <c r="BG167" i="3"/>
  <c r="BE167" i="3"/>
  <c r="T167" i="3"/>
  <c r="R167" i="3"/>
  <c r="P167" i="3"/>
  <c r="BK167" i="3"/>
  <c r="BF167" i="3"/>
  <c r="BI166" i="3"/>
  <c r="BH166" i="3"/>
  <c r="BG166" i="3"/>
  <c r="BE166" i="3"/>
  <c r="T166" i="3"/>
  <c r="R166" i="3"/>
  <c r="P166" i="3"/>
  <c r="BK166" i="3"/>
  <c r="BF166" i="3"/>
  <c r="BI165" i="3"/>
  <c r="BH165" i="3"/>
  <c r="BG165" i="3"/>
  <c r="BE165" i="3"/>
  <c r="T165" i="3"/>
  <c r="R165" i="3"/>
  <c r="P165" i="3"/>
  <c r="BK165" i="3"/>
  <c r="BF165" i="3"/>
  <c r="BI164" i="3"/>
  <c r="BH164" i="3"/>
  <c r="BG164" i="3"/>
  <c r="BE164" i="3"/>
  <c r="T164" i="3"/>
  <c r="R164" i="3"/>
  <c r="P164" i="3"/>
  <c r="BK164" i="3"/>
  <c r="BF164" i="3"/>
  <c r="BI163" i="3"/>
  <c r="BH163" i="3"/>
  <c r="BG163" i="3"/>
  <c r="BE163" i="3"/>
  <c r="T163" i="3"/>
  <c r="R163" i="3"/>
  <c r="P163" i="3"/>
  <c r="BK163" i="3"/>
  <c r="BF163" i="3"/>
  <c r="BI162" i="3"/>
  <c r="BH162" i="3"/>
  <c r="BG162" i="3"/>
  <c r="BE162" i="3"/>
  <c r="T162" i="3"/>
  <c r="R162" i="3"/>
  <c r="P162" i="3"/>
  <c r="BK162" i="3"/>
  <c r="BF162" i="3"/>
  <c r="BI161" i="3"/>
  <c r="BH161" i="3"/>
  <c r="BG161" i="3"/>
  <c r="BE161" i="3"/>
  <c r="T161" i="3"/>
  <c r="R161" i="3"/>
  <c r="P161" i="3"/>
  <c r="BK161" i="3"/>
  <c r="BF161" i="3"/>
  <c r="BI160" i="3"/>
  <c r="BH160" i="3"/>
  <c r="BG160" i="3"/>
  <c r="BE160" i="3"/>
  <c r="T160" i="3"/>
  <c r="R160" i="3"/>
  <c r="P160" i="3"/>
  <c r="BK160" i="3"/>
  <c r="BF160" i="3"/>
  <c r="BI159" i="3"/>
  <c r="BH159" i="3"/>
  <c r="BG159" i="3"/>
  <c r="BE159" i="3"/>
  <c r="T159" i="3"/>
  <c r="R159" i="3"/>
  <c r="R158" i="3" s="1"/>
  <c r="P159" i="3"/>
  <c r="BK159" i="3"/>
  <c r="BF159" i="3"/>
  <c r="BI157" i="3"/>
  <c r="BH157" i="3"/>
  <c r="BG157" i="3"/>
  <c r="BE157" i="3"/>
  <c r="T157" i="3"/>
  <c r="R157" i="3"/>
  <c r="P157" i="3"/>
  <c r="BK157" i="3"/>
  <c r="BF157" i="3"/>
  <c r="BI156" i="3"/>
  <c r="BH156" i="3"/>
  <c r="BG156" i="3"/>
  <c r="BE156" i="3"/>
  <c r="T156" i="3"/>
  <c r="R156" i="3"/>
  <c r="P156" i="3"/>
  <c r="BK156" i="3"/>
  <c r="BF156" i="3"/>
  <c r="BI155" i="3"/>
  <c r="BH155" i="3"/>
  <c r="BG155" i="3"/>
  <c r="BE155" i="3"/>
  <c r="T155" i="3"/>
  <c r="R155" i="3"/>
  <c r="R154" i="3" s="1"/>
  <c r="P155" i="3"/>
  <c r="BK155" i="3"/>
  <c r="BF155" i="3"/>
  <c r="BI153" i="3"/>
  <c r="BH153" i="3"/>
  <c r="BG153" i="3"/>
  <c r="BE153" i="3"/>
  <c r="T153" i="3"/>
  <c r="R153" i="3"/>
  <c r="P153" i="3"/>
  <c r="BK153" i="3"/>
  <c r="BF153" i="3"/>
  <c r="BI152" i="3"/>
  <c r="BH152" i="3"/>
  <c r="BG152" i="3"/>
  <c r="BE152" i="3"/>
  <c r="T152" i="3"/>
  <c r="R152" i="3"/>
  <c r="P152" i="3"/>
  <c r="BK152" i="3"/>
  <c r="BF152" i="3"/>
  <c r="BI151" i="3"/>
  <c r="BH151" i="3"/>
  <c r="BG151" i="3"/>
  <c r="BE151" i="3"/>
  <c r="T151" i="3"/>
  <c r="R151" i="3"/>
  <c r="P151" i="3"/>
  <c r="BK151" i="3"/>
  <c r="BF151" i="3"/>
  <c r="BI150" i="3"/>
  <c r="BH150" i="3"/>
  <c r="BG150" i="3"/>
  <c r="BE150" i="3"/>
  <c r="T150" i="3"/>
  <c r="R150" i="3"/>
  <c r="P150" i="3"/>
  <c r="BK150" i="3"/>
  <c r="BF150" i="3"/>
  <c r="BI149" i="3"/>
  <c r="BH149" i="3"/>
  <c r="BG149" i="3"/>
  <c r="BE149" i="3"/>
  <c r="T149" i="3"/>
  <c r="R149" i="3"/>
  <c r="R148" i="3" s="1"/>
  <c r="P149" i="3"/>
  <c r="BK149" i="3"/>
  <c r="BF149" i="3"/>
  <c r="BI147" i="3"/>
  <c r="BH147" i="3"/>
  <c r="BG147" i="3"/>
  <c r="BE147" i="3"/>
  <c r="T147" i="3"/>
  <c r="R147" i="3"/>
  <c r="P147" i="3"/>
  <c r="BK147" i="3"/>
  <c r="BF147" i="3"/>
  <c r="BI146" i="3"/>
  <c r="BH146" i="3"/>
  <c r="BG146" i="3"/>
  <c r="BE146" i="3"/>
  <c r="T146" i="3"/>
  <c r="R146" i="3"/>
  <c r="P146" i="3"/>
  <c r="BK146" i="3"/>
  <c r="BF146" i="3"/>
  <c r="BI145" i="3"/>
  <c r="BH145" i="3"/>
  <c r="BG145" i="3"/>
  <c r="BE145" i="3"/>
  <c r="T145" i="3"/>
  <c r="R145" i="3"/>
  <c r="P145" i="3"/>
  <c r="BK145" i="3"/>
  <c r="BF145" i="3"/>
  <c r="BI144" i="3"/>
  <c r="BH144" i="3"/>
  <c r="BG144" i="3"/>
  <c r="BE144" i="3"/>
  <c r="T144" i="3"/>
  <c r="R144" i="3"/>
  <c r="P144" i="3"/>
  <c r="BK144" i="3"/>
  <c r="BF144" i="3"/>
  <c r="BI143" i="3"/>
  <c r="BH143" i="3"/>
  <c r="BG143" i="3"/>
  <c r="BE143" i="3"/>
  <c r="T143" i="3"/>
  <c r="R143" i="3"/>
  <c r="P143" i="3"/>
  <c r="BK143" i="3"/>
  <c r="BF143" i="3"/>
  <c r="BI142" i="3"/>
  <c r="BH142" i="3"/>
  <c r="BG142" i="3"/>
  <c r="BE142" i="3"/>
  <c r="T142" i="3"/>
  <c r="R142" i="3"/>
  <c r="P142" i="3"/>
  <c r="BK142" i="3"/>
  <c r="BF142" i="3"/>
  <c r="BI141" i="3"/>
  <c r="BH141" i="3"/>
  <c r="BG141" i="3"/>
  <c r="BE141" i="3"/>
  <c r="T141" i="3"/>
  <c r="R141" i="3"/>
  <c r="P141" i="3"/>
  <c r="BK141" i="3"/>
  <c r="BF141" i="3"/>
  <c r="BI140" i="3"/>
  <c r="BH140" i="3"/>
  <c r="BG140" i="3"/>
  <c r="BE140" i="3"/>
  <c r="T140" i="3"/>
  <c r="R140" i="3"/>
  <c r="P140" i="3"/>
  <c r="BK140" i="3"/>
  <c r="BF140" i="3"/>
  <c r="J134" i="3"/>
  <c r="J133" i="3"/>
  <c r="F133" i="3"/>
  <c r="F131" i="3"/>
  <c r="E129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85" i="3" s="1"/>
  <c r="E125" i="3"/>
  <c r="J39" i="2"/>
  <c r="J38" i="2"/>
  <c r="AY96" i="1" s="1"/>
  <c r="J37" i="2"/>
  <c r="AX96" i="1"/>
  <c r="BI272" i="2"/>
  <c r="BH272" i="2"/>
  <c r="BG272" i="2"/>
  <c r="BE272" i="2"/>
  <c r="T272" i="2"/>
  <c r="T271" i="2"/>
  <c r="R272" i="2"/>
  <c r="R271" i="2"/>
  <c r="P272" i="2"/>
  <c r="P271" i="2"/>
  <c r="BK272" i="2"/>
  <c r="BK271" i="2" s="1"/>
  <c r="J116" i="2" s="1"/>
  <c r="BF272" i="2"/>
  <c r="BI270" i="2"/>
  <c r="BH270" i="2"/>
  <c r="BG270" i="2"/>
  <c r="BE270" i="2"/>
  <c r="T270" i="2"/>
  <c r="T268" i="2" s="1"/>
  <c r="R270" i="2"/>
  <c r="P270" i="2"/>
  <c r="BK270" i="2"/>
  <c r="BF270" i="2"/>
  <c r="BI269" i="2"/>
  <c r="BH269" i="2"/>
  <c r="BG269" i="2"/>
  <c r="BE269" i="2"/>
  <c r="T269" i="2"/>
  <c r="R269" i="2"/>
  <c r="R268" i="2"/>
  <c r="P269" i="2"/>
  <c r="P268" i="2" s="1"/>
  <c r="BK269" i="2"/>
  <c r="BK268" i="2" s="1"/>
  <c r="J115" i="2" s="1"/>
  <c r="BF269" i="2"/>
  <c r="BI267" i="2"/>
  <c r="BH267" i="2"/>
  <c r="BG267" i="2"/>
  <c r="BE267" i="2"/>
  <c r="T267" i="2"/>
  <c r="T266" i="2"/>
  <c r="R267" i="2"/>
  <c r="R266" i="2" s="1"/>
  <c r="P267" i="2"/>
  <c r="P266" i="2"/>
  <c r="BK267" i="2"/>
  <c r="BK266" i="2" s="1"/>
  <c r="J114" i="2" s="1"/>
  <c r="BF267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T261" i="2"/>
  <c r="R262" i="2"/>
  <c r="P262" i="2"/>
  <c r="P261" i="2" s="1"/>
  <c r="BK262" i="2"/>
  <c r="BF262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R256" i="2" s="1"/>
  <c r="P257" i="2"/>
  <c r="BK257" i="2"/>
  <c r="BK256" i="2" s="1"/>
  <c r="J112" i="2" s="1"/>
  <c r="BF257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R250" i="2" s="1"/>
  <c r="P251" i="2"/>
  <c r="BK251" i="2"/>
  <c r="BF251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T219" i="2" s="1"/>
  <c r="R220" i="2"/>
  <c r="P220" i="2"/>
  <c r="P219" i="2"/>
  <c r="BK220" i="2"/>
  <c r="BF220" i="2"/>
  <c r="BI218" i="2"/>
  <c r="BH218" i="2"/>
  <c r="BG218" i="2"/>
  <c r="BE218" i="2"/>
  <c r="T218" i="2"/>
  <c r="T217" i="2"/>
  <c r="R218" i="2"/>
  <c r="R217" i="2" s="1"/>
  <c r="P218" i="2"/>
  <c r="P217" i="2"/>
  <c r="BK218" i="2"/>
  <c r="BK217" i="2" s="1"/>
  <c r="J109" i="2" s="1"/>
  <c r="BF218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T213" i="2" s="1"/>
  <c r="R214" i="2"/>
  <c r="P214" i="2"/>
  <c r="P213" i="2" s="1"/>
  <c r="BK214" i="2"/>
  <c r="BF214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8" i="2"/>
  <c r="BH208" i="2"/>
  <c r="BG208" i="2"/>
  <c r="BE208" i="2"/>
  <c r="T208" i="2"/>
  <c r="R208" i="2"/>
  <c r="P208" i="2"/>
  <c r="BK208" i="2"/>
  <c r="BF208" i="2"/>
  <c r="BI207" i="2"/>
  <c r="BH207" i="2"/>
  <c r="BG207" i="2"/>
  <c r="BE207" i="2"/>
  <c r="T207" i="2"/>
  <c r="R207" i="2"/>
  <c r="P207" i="2"/>
  <c r="BK207" i="2"/>
  <c r="BF207" i="2"/>
  <c r="BI206" i="2"/>
  <c r="BH206" i="2"/>
  <c r="BG206" i="2"/>
  <c r="BE206" i="2"/>
  <c r="T206" i="2"/>
  <c r="T205" i="2" s="1"/>
  <c r="R206" i="2"/>
  <c r="P206" i="2"/>
  <c r="P205" i="2"/>
  <c r="BK206" i="2"/>
  <c r="BF206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F203" i="2"/>
  <c r="BI202" i="2"/>
  <c r="BH202" i="2"/>
  <c r="BG202" i="2"/>
  <c r="BE202" i="2"/>
  <c r="T202" i="2"/>
  <c r="R202" i="2"/>
  <c r="P202" i="2"/>
  <c r="BK202" i="2"/>
  <c r="BF202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F199" i="2"/>
  <c r="BI198" i="2"/>
  <c r="BH198" i="2"/>
  <c r="BG198" i="2"/>
  <c r="BE198" i="2"/>
  <c r="T198" i="2"/>
  <c r="R198" i="2"/>
  <c r="R195" i="2" s="1"/>
  <c r="P198" i="2"/>
  <c r="BK198" i="2"/>
  <c r="BF198" i="2"/>
  <c r="BI197" i="2"/>
  <c r="BH197" i="2"/>
  <c r="BG197" i="2"/>
  <c r="BE197" i="2"/>
  <c r="T197" i="2"/>
  <c r="R197" i="2"/>
  <c r="P197" i="2"/>
  <c r="BK197" i="2"/>
  <c r="BF197" i="2"/>
  <c r="BI196" i="2"/>
  <c r="BH196" i="2"/>
  <c r="BG196" i="2"/>
  <c r="BE196" i="2"/>
  <c r="T196" i="2"/>
  <c r="T195" i="2"/>
  <c r="R196" i="2"/>
  <c r="P196" i="2"/>
  <c r="P195" i="2"/>
  <c r="BK196" i="2"/>
  <c r="BF196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2" i="2"/>
  <c r="BH192" i="2"/>
  <c r="BG192" i="2"/>
  <c r="BE192" i="2"/>
  <c r="T192" i="2"/>
  <c r="R192" i="2"/>
  <c r="P192" i="2"/>
  <c r="P190" i="2" s="1"/>
  <c r="BK192" i="2"/>
  <c r="BF192" i="2"/>
  <c r="BI191" i="2"/>
  <c r="BH191" i="2"/>
  <c r="BG191" i="2"/>
  <c r="BE191" i="2"/>
  <c r="T191" i="2"/>
  <c r="R191" i="2"/>
  <c r="P191" i="2"/>
  <c r="BK191" i="2"/>
  <c r="BF191" i="2"/>
  <c r="BI188" i="2"/>
  <c r="BH188" i="2"/>
  <c r="BG188" i="2"/>
  <c r="BE188" i="2"/>
  <c r="T188" i="2"/>
  <c r="T187" i="2"/>
  <c r="R188" i="2"/>
  <c r="R187" i="2" s="1"/>
  <c r="P188" i="2"/>
  <c r="P187" i="2"/>
  <c r="BK188" i="2"/>
  <c r="BK187" i="2" s="1"/>
  <c r="J103" i="2" s="1"/>
  <c r="BF188" i="2"/>
  <c r="BI186" i="2"/>
  <c r="BH186" i="2"/>
  <c r="BG186" i="2"/>
  <c r="BE186" i="2"/>
  <c r="T186" i="2"/>
  <c r="R186" i="2"/>
  <c r="P186" i="2"/>
  <c r="BK186" i="2"/>
  <c r="BF186" i="2"/>
  <c r="BI185" i="2"/>
  <c r="BH185" i="2"/>
  <c r="BG185" i="2"/>
  <c r="BE185" i="2"/>
  <c r="T185" i="2"/>
  <c r="R185" i="2"/>
  <c r="P185" i="2"/>
  <c r="BK185" i="2"/>
  <c r="BF185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F182" i="2"/>
  <c r="BI181" i="2"/>
  <c r="BH181" i="2"/>
  <c r="BG181" i="2"/>
  <c r="BE181" i="2"/>
  <c r="T181" i="2"/>
  <c r="R181" i="2"/>
  <c r="P181" i="2"/>
  <c r="BK181" i="2"/>
  <c r="BF181" i="2"/>
  <c r="BI180" i="2"/>
  <c r="BH180" i="2"/>
  <c r="BG180" i="2"/>
  <c r="BE180" i="2"/>
  <c r="T180" i="2"/>
  <c r="R180" i="2"/>
  <c r="P180" i="2"/>
  <c r="BK180" i="2"/>
  <c r="BF180" i="2"/>
  <c r="BI179" i="2"/>
  <c r="BH179" i="2"/>
  <c r="BG179" i="2"/>
  <c r="BE179" i="2"/>
  <c r="T179" i="2"/>
  <c r="R179" i="2"/>
  <c r="P179" i="2"/>
  <c r="BK179" i="2"/>
  <c r="BF179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R167" i="2" s="1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P167" i="2" s="1"/>
  <c r="BK168" i="2"/>
  <c r="BF168" i="2"/>
  <c r="BI166" i="2"/>
  <c r="BH166" i="2"/>
  <c r="BG166" i="2"/>
  <c r="BE166" i="2"/>
  <c r="T166" i="2"/>
  <c r="R166" i="2"/>
  <c r="P166" i="2"/>
  <c r="BK166" i="2"/>
  <c r="BF166" i="2"/>
  <c r="BI165" i="2"/>
  <c r="BH165" i="2"/>
  <c r="BG165" i="2"/>
  <c r="BE165" i="2"/>
  <c r="T165" i="2"/>
  <c r="R165" i="2"/>
  <c r="P165" i="2"/>
  <c r="BK165" i="2"/>
  <c r="BF165" i="2"/>
  <c r="BI164" i="2"/>
  <c r="BH164" i="2"/>
  <c r="BG164" i="2"/>
  <c r="BE164" i="2"/>
  <c r="T164" i="2"/>
  <c r="R164" i="2"/>
  <c r="P164" i="2"/>
  <c r="BK164" i="2"/>
  <c r="BF164" i="2"/>
  <c r="BI163" i="2"/>
  <c r="BH163" i="2"/>
  <c r="BG163" i="2"/>
  <c r="BE163" i="2"/>
  <c r="T163" i="2"/>
  <c r="R163" i="2"/>
  <c r="P163" i="2"/>
  <c r="BK163" i="2"/>
  <c r="BF163" i="2"/>
  <c r="BI162" i="2"/>
  <c r="BH162" i="2"/>
  <c r="BG162" i="2"/>
  <c r="BE162" i="2"/>
  <c r="T162" i="2"/>
  <c r="R162" i="2"/>
  <c r="P162" i="2"/>
  <c r="BK162" i="2"/>
  <c r="BF162" i="2"/>
  <c r="BI161" i="2"/>
  <c r="BH161" i="2"/>
  <c r="BG161" i="2"/>
  <c r="BE161" i="2"/>
  <c r="T161" i="2"/>
  <c r="R161" i="2"/>
  <c r="P161" i="2"/>
  <c r="BK161" i="2"/>
  <c r="BF161" i="2"/>
  <c r="BI160" i="2"/>
  <c r="BH160" i="2"/>
  <c r="BG160" i="2"/>
  <c r="BE160" i="2"/>
  <c r="T160" i="2"/>
  <c r="R160" i="2"/>
  <c r="P160" i="2"/>
  <c r="BK160" i="2"/>
  <c r="BF160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P150" i="2" s="1"/>
  <c r="BK153" i="2"/>
  <c r="BF153" i="2"/>
  <c r="BI152" i="2"/>
  <c r="BH152" i="2"/>
  <c r="BG152" i="2"/>
  <c r="BE152" i="2"/>
  <c r="T152" i="2"/>
  <c r="T150" i="2" s="1"/>
  <c r="R152" i="2"/>
  <c r="P152" i="2"/>
  <c r="BK152" i="2"/>
  <c r="BF152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F144" i="2"/>
  <c r="BI143" i="2"/>
  <c r="BH143" i="2"/>
  <c r="BG143" i="2"/>
  <c r="BE143" i="2"/>
  <c r="T143" i="2"/>
  <c r="R143" i="2"/>
  <c r="P143" i="2"/>
  <c r="BK143" i="2"/>
  <c r="BF143" i="2"/>
  <c r="BI142" i="2"/>
  <c r="BH142" i="2"/>
  <c r="BG142" i="2"/>
  <c r="BE142" i="2"/>
  <c r="T142" i="2"/>
  <c r="R142" i="2"/>
  <c r="P142" i="2"/>
  <c r="BK142" i="2"/>
  <c r="BF142" i="2"/>
  <c r="BI141" i="2"/>
  <c r="BH141" i="2"/>
  <c r="F38" i="2" s="1"/>
  <c r="BC96" i="1" s="1"/>
  <c r="BG141" i="2"/>
  <c r="BE141" i="2"/>
  <c r="T141" i="2"/>
  <c r="T140" i="2" s="1"/>
  <c r="R141" i="2"/>
  <c r="P141" i="2"/>
  <c r="BK141" i="2"/>
  <c r="BF141" i="2"/>
  <c r="J135" i="2"/>
  <c r="J134" i="2"/>
  <c r="F134" i="2"/>
  <c r="F132" i="2"/>
  <c r="E130" i="2"/>
  <c r="J94" i="2"/>
  <c r="J93" i="2"/>
  <c r="F93" i="2"/>
  <c r="F91" i="2"/>
  <c r="E89" i="2"/>
  <c r="J20" i="2"/>
  <c r="E20" i="2"/>
  <c r="F135" i="2" s="1"/>
  <c r="F94" i="2"/>
  <c r="J19" i="2"/>
  <c r="J14" i="2"/>
  <c r="J132" i="2" s="1"/>
  <c r="J91" i="2"/>
  <c r="E7" i="2"/>
  <c r="E126" i="2" s="1"/>
  <c r="AS95" i="1"/>
  <c r="AS94" i="1"/>
  <c r="L90" i="1"/>
  <c r="AM90" i="1"/>
  <c r="AM89" i="1"/>
  <c r="L89" i="1"/>
  <c r="AM87" i="1"/>
  <c r="L87" i="1"/>
  <c r="L85" i="1"/>
  <c r="L84" i="1"/>
  <c r="J35" i="9" l="1"/>
  <c r="AV103" i="1" s="1"/>
  <c r="BK132" i="9"/>
  <c r="BK149" i="9"/>
  <c r="J101" i="9" s="1"/>
  <c r="F39" i="8"/>
  <c r="BD102" i="1" s="1"/>
  <c r="BK131" i="8"/>
  <c r="BK286" i="8"/>
  <c r="J105" i="8" s="1"/>
  <c r="BK150" i="7"/>
  <c r="BK131" i="7"/>
  <c r="J131" i="7" s="1"/>
  <c r="J100" i="7" s="1"/>
  <c r="J35" i="7"/>
  <c r="AV101" i="1" s="1"/>
  <c r="F39" i="7"/>
  <c r="BD101" i="1" s="1"/>
  <c r="F38" i="7"/>
  <c r="BC101" i="1" s="1"/>
  <c r="BK209" i="6"/>
  <c r="F38" i="6"/>
  <c r="BC100" i="1" s="1"/>
  <c r="BK135" i="6"/>
  <c r="BK134" i="6" s="1"/>
  <c r="J101" i="6" s="1"/>
  <c r="J35" i="5"/>
  <c r="AV99" i="1" s="1"/>
  <c r="F37" i="5"/>
  <c r="BB99" i="1" s="1"/>
  <c r="BK242" i="3"/>
  <c r="J112" i="3" s="1"/>
  <c r="F39" i="3"/>
  <c r="BD97" i="1" s="1"/>
  <c r="BK148" i="3"/>
  <c r="J101" i="3" s="1"/>
  <c r="BK158" i="3"/>
  <c r="J103" i="3" s="1"/>
  <c r="BK139" i="3"/>
  <c r="BK154" i="3"/>
  <c r="J102" i="3" s="1"/>
  <c r="BK204" i="3"/>
  <c r="J107" i="3" s="1"/>
  <c r="J35" i="2"/>
  <c r="AV96" i="1" s="1"/>
  <c r="BK250" i="2"/>
  <c r="J111" i="2" s="1"/>
  <c r="BK150" i="2"/>
  <c r="J101" i="2" s="1"/>
  <c r="F37" i="10"/>
  <c r="BB104" i="1" s="1"/>
  <c r="F38" i="10"/>
  <c r="BC104" i="1" s="1"/>
  <c r="T209" i="6"/>
  <c r="T208" i="6" s="1"/>
  <c r="F37" i="6"/>
  <c r="BB100" i="1" s="1"/>
  <c r="P209" i="6"/>
  <c r="P208" i="6" s="1"/>
  <c r="F39" i="6"/>
  <c r="BD100" i="1" s="1"/>
  <c r="T148" i="4"/>
  <c r="R168" i="4"/>
  <c r="R148" i="4"/>
  <c r="R244" i="4"/>
  <c r="P337" i="4"/>
  <c r="T359" i="4"/>
  <c r="T371" i="4"/>
  <c r="R204" i="4"/>
  <c r="BK244" i="4"/>
  <c r="J107" i="4" s="1"/>
  <c r="BK204" i="4"/>
  <c r="J103" i="4" s="1"/>
  <c r="BK239" i="4"/>
  <c r="T244" i="4"/>
  <c r="P244" i="4"/>
  <c r="BK371" i="4"/>
  <c r="BK148" i="4"/>
  <c r="J148" i="4" s="1"/>
  <c r="J100" i="4" s="1"/>
  <c r="P148" i="4"/>
  <c r="BK168" i="4"/>
  <c r="J101" i="4" s="1"/>
  <c r="P175" i="4"/>
  <c r="J91" i="4"/>
  <c r="F94" i="4"/>
  <c r="F35" i="4"/>
  <c r="AZ98" i="1" s="1"/>
  <c r="T204" i="4"/>
  <c r="R277" i="4"/>
  <c r="R289" i="4"/>
  <c r="BK350" i="4"/>
  <c r="J115" i="4" s="1"/>
  <c r="BK382" i="4"/>
  <c r="J124" i="4" s="1"/>
  <c r="F37" i="4"/>
  <c r="BB98" i="1" s="1"/>
  <c r="R175" i="4"/>
  <c r="T261" i="4"/>
  <c r="P261" i="4"/>
  <c r="BK284" i="4"/>
  <c r="J110" i="4" s="1"/>
  <c r="R284" i="4"/>
  <c r="T347" i="4"/>
  <c r="T363" i="4"/>
  <c r="R371" i="4"/>
  <c r="P377" i="4"/>
  <c r="F36" i="2"/>
  <c r="BA96" i="1" s="1"/>
  <c r="BK195" i="2"/>
  <c r="J106" i="2" s="1"/>
  <c r="BK167" i="2"/>
  <c r="J102" i="2" s="1"/>
  <c r="BK190" i="2"/>
  <c r="E85" i="2"/>
  <c r="P140" i="2"/>
  <c r="P139" i="2" s="1"/>
  <c r="F35" i="2"/>
  <c r="AZ96" i="1" s="1"/>
  <c r="F39" i="2"/>
  <c r="BD96" i="1" s="1"/>
  <c r="R150" i="2"/>
  <c r="T167" i="2"/>
  <c r="T190" i="2"/>
  <c r="BK213" i="2"/>
  <c r="J108" i="2" s="1"/>
  <c r="R213" i="2"/>
  <c r="BK140" i="2"/>
  <c r="R140" i="2"/>
  <c r="F37" i="2"/>
  <c r="BB96" i="1" s="1"/>
  <c r="R190" i="2"/>
  <c r="BK205" i="2"/>
  <c r="J107" i="2" s="1"/>
  <c r="R205" i="2"/>
  <c r="BK219" i="2"/>
  <c r="J110" i="2" s="1"/>
  <c r="R219" i="2"/>
  <c r="BK179" i="3"/>
  <c r="J104" i="3" s="1"/>
  <c r="BK231" i="3"/>
  <c r="J110" i="3" s="1"/>
  <c r="R147" i="4"/>
  <c r="BK175" i="4"/>
  <c r="J102" i="4" s="1"/>
  <c r="BK261" i="2"/>
  <c r="J113" i="2" s="1"/>
  <c r="R261" i="2"/>
  <c r="R139" i="3"/>
  <c r="R138" i="3" s="1"/>
  <c r="F38" i="3"/>
  <c r="BC97" i="1" s="1"/>
  <c r="BK207" i="3"/>
  <c r="J108" i="3" s="1"/>
  <c r="P236" i="3"/>
  <c r="P242" i="3"/>
  <c r="J35" i="4"/>
  <c r="AV98" i="1" s="1"/>
  <c r="P204" i="4"/>
  <c r="F35" i="3"/>
  <c r="AZ97" i="1" s="1"/>
  <c r="P139" i="3"/>
  <c r="F37" i="3"/>
  <c r="BB97" i="1" s="1"/>
  <c r="T139" i="3"/>
  <c r="T148" i="3"/>
  <c r="P148" i="3"/>
  <c r="T154" i="3"/>
  <c r="P154" i="3"/>
  <c r="T158" i="3"/>
  <c r="P158" i="3"/>
  <c r="T204" i="3"/>
  <c r="T210" i="3"/>
  <c r="P210" i="3"/>
  <c r="E85" i="4"/>
  <c r="F39" i="4"/>
  <c r="BD98" i="1" s="1"/>
  <c r="T168" i="4"/>
  <c r="T147" i="4" s="1"/>
  <c r="P168" i="4"/>
  <c r="P147" i="4" s="1"/>
  <c r="T129" i="6"/>
  <c r="P130" i="8"/>
  <c r="P129" i="8" s="1"/>
  <c r="AU102" i="1" s="1"/>
  <c r="T250" i="2"/>
  <c r="P250" i="2"/>
  <c r="P189" i="2" s="1"/>
  <c r="T256" i="2"/>
  <c r="P256" i="2"/>
  <c r="R204" i="3"/>
  <c r="BK247" i="3"/>
  <c r="J113" i="3" s="1"/>
  <c r="R247" i="3"/>
  <c r="BK251" i="3"/>
  <c r="J114" i="3" s="1"/>
  <c r="R239" i="4"/>
  <c r="BK277" i="4"/>
  <c r="J109" i="4" s="1"/>
  <c r="T277" i="4"/>
  <c r="P277" i="4"/>
  <c r="BK293" i="4"/>
  <c r="J112" i="4" s="1"/>
  <c r="BK337" i="4"/>
  <c r="J113" i="4" s="1"/>
  <c r="R347" i="4"/>
  <c r="T350" i="4"/>
  <c r="R359" i="4"/>
  <c r="R363" i="4"/>
  <c r="R367" i="4"/>
  <c r="BK377" i="4"/>
  <c r="J122" i="4" s="1"/>
  <c r="T382" i="4"/>
  <c r="R133" i="5"/>
  <c r="F39" i="5"/>
  <c r="BD99" i="1" s="1"/>
  <c r="R146" i="5"/>
  <c r="R166" i="5"/>
  <c r="E85" i="6"/>
  <c r="P134" i="6"/>
  <c r="P129" i="6" s="1"/>
  <c r="AU100" i="1" s="1"/>
  <c r="T130" i="8"/>
  <c r="T129" i="8" s="1"/>
  <c r="BK159" i="8"/>
  <c r="J102" i="8" s="1"/>
  <c r="R159" i="8"/>
  <c r="BK201" i="8"/>
  <c r="J104" i="8" s="1"/>
  <c r="R201" i="8"/>
  <c r="R293" i="4"/>
  <c r="R337" i="4"/>
  <c r="BK347" i="4"/>
  <c r="J114" i="4" s="1"/>
  <c r="P350" i="4"/>
  <c r="BK359" i="4"/>
  <c r="J117" i="4" s="1"/>
  <c r="BK363" i="4"/>
  <c r="J118" i="4" s="1"/>
  <c r="BK367" i="4"/>
  <c r="J119" i="4" s="1"/>
  <c r="P371" i="4"/>
  <c r="P370" i="4" s="1"/>
  <c r="R377" i="4"/>
  <c r="P382" i="4"/>
  <c r="F35" i="5"/>
  <c r="AZ99" i="1" s="1"/>
  <c r="BK146" i="5"/>
  <c r="BK132" i="5" s="1"/>
  <c r="BK166" i="5"/>
  <c r="BK163" i="5" s="1"/>
  <c r="J103" i="5" s="1"/>
  <c r="J91" i="6"/>
  <c r="F94" i="6"/>
  <c r="F35" i="6"/>
  <c r="AZ100" i="1" s="1"/>
  <c r="T131" i="7"/>
  <c r="T130" i="7" s="1"/>
  <c r="T129" i="7" s="1"/>
  <c r="F37" i="7"/>
  <c r="BB101" i="1" s="1"/>
  <c r="P150" i="7"/>
  <c r="P130" i="7" s="1"/>
  <c r="P129" i="7" s="1"/>
  <c r="AU101" i="1" s="1"/>
  <c r="P154" i="7"/>
  <c r="P158" i="7"/>
  <c r="P166" i="7"/>
  <c r="P165" i="7" s="1"/>
  <c r="J123" i="8"/>
  <c r="F38" i="8"/>
  <c r="BC102" i="1" s="1"/>
  <c r="BK149" i="8"/>
  <c r="J101" i="8" s="1"/>
  <c r="R149" i="8"/>
  <c r="BK309" i="8"/>
  <c r="J107" i="8" s="1"/>
  <c r="R131" i="9"/>
  <c r="R130" i="9" s="1"/>
  <c r="BK261" i="4"/>
  <c r="J108" i="4" s="1"/>
  <c r="R261" i="4"/>
  <c r="R238" i="4" s="1"/>
  <c r="T284" i="4"/>
  <c r="BK289" i="4"/>
  <c r="J111" i="4" s="1"/>
  <c r="T289" i="4"/>
  <c r="P289" i="4"/>
  <c r="T337" i="4"/>
  <c r="P347" i="4"/>
  <c r="R350" i="4"/>
  <c r="P359" i="4"/>
  <c r="P363" i="4"/>
  <c r="P367" i="4"/>
  <c r="T377" i="4"/>
  <c r="R382" i="4"/>
  <c r="E85" i="5"/>
  <c r="P133" i="5"/>
  <c r="P132" i="5" s="1"/>
  <c r="P146" i="5"/>
  <c r="T163" i="5"/>
  <c r="P166" i="5"/>
  <c r="J94" i="6"/>
  <c r="R135" i="6"/>
  <c r="BK163" i="6"/>
  <c r="J103" i="6" s="1"/>
  <c r="R163" i="6"/>
  <c r="BK193" i="6"/>
  <c r="J105" i="6" s="1"/>
  <c r="R193" i="6"/>
  <c r="R150" i="7"/>
  <c r="R130" i="7" s="1"/>
  <c r="R129" i="7" s="1"/>
  <c r="R154" i="7"/>
  <c r="R158" i="7"/>
  <c r="BK165" i="7"/>
  <c r="J106" i="7" s="1"/>
  <c r="F35" i="8"/>
  <c r="AZ102" i="1" s="1"/>
  <c r="R131" i="8"/>
  <c r="R130" i="8" s="1"/>
  <c r="R129" i="8" s="1"/>
  <c r="F38" i="4"/>
  <c r="BC98" i="1" s="1"/>
  <c r="BK139" i="2"/>
  <c r="J140" i="2"/>
  <c r="J100" i="2" s="1"/>
  <c r="BK189" i="2"/>
  <c r="J104" i="2" s="1"/>
  <c r="J105" i="2"/>
  <c r="J106" i="4"/>
  <c r="J36" i="3"/>
  <c r="AW97" i="1" s="1"/>
  <c r="F36" i="3"/>
  <c r="BA97" i="1" s="1"/>
  <c r="J139" i="3"/>
  <c r="J100" i="3" s="1"/>
  <c r="P203" i="3"/>
  <c r="T139" i="2"/>
  <c r="F36" i="4"/>
  <c r="BA98" i="1" s="1"/>
  <c r="J36" i="4"/>
  <c r="AW98" i="1" s="1"/>
  <c r="AT98" i="1" s="1"/>
  <c r="BK130" i="6"/>
  <c r="J131" i="6"/>
  <c r="J100" i="6" s="1"/>
  <c r="BK131" i="9"/>
  <c r="J132" i="9"/>
  <c r="J100" i="9" s="1"/>
  <c r="J101" i="5"/>
  <c r="J105" i="5"/>
  <c r="J36" i="6"/>
  <c r="AW100" i="1" s="1"/>
  <c r="F36" i="6"/>
  <c r="BA100" i="1" s="1"/>
  <c r="F36" i="9"/>
  <c r="BA103" i="1" s="1"/>
  <c r="J36" i="9"/>
  <c r="AW103" i="1" s="1"/>
  <c r="AT103" i="1" s="1"/>
  <c r="J36" i="2"/>
  <c r="AW96" i="1" s="1"/>
  <c r="AT96" i="1" s="1"/>
  <c r="J131" i="3"/>
  <c r="F134" i="3"/>
  <c r="J35" i="3"/>
  <c r="AV97" i="1" s="1"/>
  <c r="BK208" i="6"/>
  <c r="J106" i="6" s="1"/>
  <c r="J107" i="6"/>
  <c r="J101" i="7"/>
  <c r="BK130" i="7"/>
  <c r="BK130" i="8"/>
  <c r="J131" i="8"/>
  <c r="J100" i="8" s="1"/>
  <c r="T370" i="4"/>
  <c r="T132" i="5"/>
  <c r="T131" i="5" s="1"/>
  <c r="R163" i="5"/>
  <c r="J102" i="6"/>
  <c r="J36" i="8"/>
  <c r="AW102" i="1" s="1"/>
  <c r="F36" i="8"/>
  <c r="BA102" i="1" s="1"/>
  <c r="BK123" i="10"/>
  <c r="J124" i="10"/>
  <c r="J100" i="10" s="1"/>
  <c r="P284" i="4"/>
  <c r="T293" i="4"/>
  <c r="T238" i="4" s="1"/>
  <c r="P293" i="4"/>
  <c r="R132" i="5"/>
  <c r="P163" i="5"/>
  <c r="P131" i="5" s="1"/>
  <c r="AU99" i="1" s="1"/>
  <c r="F36" i="7"/>
  <c r="BA101" i="1" s="1"/>
  <c r="F36" i="10"/>
  <c r="BA104" i="1" s="1"/>
  <c r="J121" i="4"/>
  <c r="J36" i="5"/>
  <c r="AW99" i="1" s="1"/>
  <c r="AT99" i="1" s="1"/>
  <c r="J108" i="5"/>
  <c r="J35" i="6"/>
  <c r="AV100" i="1" s="1"/>
  <c r="J123" i="7"/>
  <c r="F125" i="7"/>
  <c r="J36" i="7"/>
  <c r="AW101" i="1" s="1"/>
  <c r="AT101" i="1" s="1"/>
  <c r="J105" i="7"/>
  <c r="E117" i="8"/>
  <c r="F126" i="8"/>
  <c r="J35" i="8"/>
  <c r="AV102" i="1" s="1"/>
  <c r="J124" i="9"/>
  <c r="F126" i="9"/>
  <c r="F35" i="9"/>
  <c r="AZ103" i="1" s="1"/>
  <c r="E110" i="10"/>
  <c r="F119" i="10"/>
  <c r="BC95" i="1" l="1"/>
  <c r="BK203" i="3"/>
  <c r="J106" i="3" s="1"/>
  <c r="BK138" i="3"/>
  <c r="BK137" i="3" s="1"/>
  <c r="J137" i="3" s="1"/>
  <c r="BD95" i="1"/>
  <c r="BD94" i="1" s="1"/>
  <c r="W33" i="1" s="1"/>
  <c r="AT100" i="1"/>
  <c r="P238" i="4"/>
  <c r="BK238" i="4"/>
  <c r="J105" i="4" s="1"/>
  <c r="AZ95" i="1"/>
  <c r="AV95" i="1" s="1"/>
  <c r="BK147" i="4"/>
  <c r="R370" i="4"/>
  <c r="R203" i="3"/>
  <c r="P138" i="2"/>
  <c r="AU96" i="1" s="1"/>
  <c r="P146" i="4"/>
  <c r="AU98" i="1" s="1"/>
  <c r="R131" i="5"/>
  <c r="T138" i="3"/>
  <c r="R189" i="2"/>
  <c r="AT97" i="1"/>
  <c r="R146" i="4"/>
  <c r="T203" i="3"/>
  <c r="BB95" i="1"/>
  <c r="AT102" i="1"/>
  <c r="T146" i="4"/>
  <c r="R134" i="6"/>
  <c r="R129" i="6" s="1"/>
  <c r="P138" i="3"/>
  <c r="P137" i="3" s="1"/>
  <c r="AU97" i="1" s="1"/>
  <c r="R137" i="3"/>
  <c r="BK370" i="4"/>
  <c r="J120" i="4" s="1"/>
  <c r="R139" i="2"/>
  <c r="R138" i="2" s="1"/>
  <c r="T189" i="2"/>
  <c r="T138" i="2" s="1"/>
  <c r="BA95" i="1"/>
  <c r="BA94" i="1" s="1"/>
  <c r="J138" i="3"/>
  <c r="J99" i="3" s="1"/>
  <c r="BK122" i="10"/>
  <c r="J122" i="10" s="1"/>
  <c r="J123" i="10"/>
  <c r="J99" i="10" s="1"/>
  <c r="BK129" i="6"/>
  <c r="J129" i="6" s="1"/>
  <c r="J130" i="6"/>
  <c r="J99" i="6" s="1"/>
  <c r="BK129" i="7"/>
  <c r="J129" i="7" s="1"/>
  <c r="J130" i="7"/>
  <c r="J99" i="7" s="1"/>
  <c r="BK131" i="5"/>
  <c r="J131" i="5" s="1"/>
  <c r="J132" i="5"/>
  <c r="J99" i="5" s="1"/>
  <c r="BK129" i="8"/>
  <c r="J129" i="8" s="1"/>
  <c r="J130" i="8"/>
  <c r="J99" i="8" s="1"/>
  <c r="BK130" i="9"/>
  <c r="J130" i="9" s="1"/>
  <c r="J131" i="9"/>
  <c r="J99" i="9" s="1"/>
  <c r="BC94" i="1"/>
  <c r="AY95" i="1"/>
  <c r="BK138" i="2"/>
  <c r="J138" i="2" s="1"/>
  <c r="J139" i="2"/>
  <c r="J99" i="2" s="1"/>
  <c r="BK146" i="4" l="1"/>
  <c r="J146" i="4" s="1"/>
  <c r="J147" i="4"/>
  <c r="J99" i="4" s="1"/>
  <c r="AU95" i="1"/>
  <c r="AU94" i="1" s="1"/>
  <c r="AZ94" i="1"/>
  <c r="W29" i="1" s="1"/>
  <c r="AX95" i="1"/>
  <c r="BB94" i="1"/>
  <c r="T137" i="3"/>
  <c r="AW95" i="1"/>
  <c r="AT95" i="1" s="1"/>
  <c r="J32" i="5"/>
  <c r="J98" i="5"/>
  <c r="AW94" i="1"/>
  <c r="AK30" i="1" s="1"/>
  <c r="W30" i="1"/>
  <c r="J98" i="2"/>
  <c r="J32" i="2"/>
  <c r="J98" i="9"/>
  <c r="J32" i="9"/>
  <c r="J32" i="6"/>
  <c r="J98" i="6"/>
  <c r="W32" i="1"/>
  <c r="AY94" i="1"/>
  <c r="J32" i="8"/>
  <c r="J98" i="8"/>
  <c r="J32" i="7"/>
  <c r="J98" i="7"/>
  <c r="J32" i="10"/>
  <c r="J98" i="10"/>
  <c r="J98" i="4"/>
  <c r="J32" i="4"/>
  <c r="J32" i="3"/>
  <c r="J98" i="3"/>
  <c r="AV94" i="1" l="1"/>
  <c r="AT94" i="1" s="1"/>
  <c r="W31" i="1"/>
  <c r="AX94" i="1"/>
  <c r="AG99" i="1"/>
  <c r="AN99" i="1" s="1"/>
  <c r="J41" i="5"/>
  <c r="J41" i="7"/>
  <c r="AG101" i="1"/>
  <c r="AN101" i="1" s="1"/>
  <c r="AG100" i="1"/>
  <c r="AN100" i="1" s="1"/>
  <c r="J41" i="6"/>
  <c r="AG103" i="1"/>
  <c r="AN103" i="1" s="1"/>
  <c r="J41" i="9"/>
  <c r="AG98" i="1"/>
  <c r="AN98" i="1" s="1"/>
  <c r="J41" i="4"/>
  <c r="J41" i="2"/>
  <c r="AG96" i="1"/>
  <c r="AG97" i="1"/>
  <c r="AN97" i="1" s="1"/>
  <c r="J41" i="3"/>
  <c r="AG104" i="1"/>
  <c r="AN104" i="1" s="1"/>
  <c r="J41" i="10"/>
  <c r="AG102" i="1"/>
  <c r="AN102" i="1" s="1"/>
  <c r="J41" i="8"/>
  <c r="AK29" i="1" l="1"/>
  <c r="AN96" i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<sst xmlns="http://schemas.openxmlformats.org/spreadsheetml/2006/main" count="15623" uniqueCount="2657">
  <si>
    <t>Export Komplet</t>
  </si>
  <si>
    <t/>
  </si>
  <si>
    <t>2.0</t>
  </si>
  <si>
    <t>False</t>
  </si>
  <si>
    <t>{3e345623-04b1-40e6-b8da-f55131652458}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</si>
  <si>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</si>
  <si>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</si>
  <si>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</si>
  <si>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</si>
  <si>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</si>
  <si>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</si>
  <si>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16030u6</t>
  </si>
  <si>
    <t>Stavba:</t>
  </si>
  <si>
    <t>Obnova mestskej plavárne v Trebišove (stupeň PSP)</t>
  </si>
  <si>
    <t>JKSO:</t>
  </si>
  <si>
    <t>KS:</t>
  </si>
  <si>
    <t>Miesto:</t>
  </si>
  <si>
    <t>Trebišov</t>
  </si>
  <si>
    <t>Dátum:</t>
  </si>
  <si>
    <t>9. 8. 2019</t>
  </si>
  <si>
    <t>Objednávateľ:</t>
  </si>
  <si>
    <t>IČO:</t>
  </si>
  <si>
    <t>mesto Trebišov</t>
  </si>
  <si>
    <t>IČ DPH:</t>
  </si>
  <si>
    <t>Zhotoviteľ:</t>
  </si>
  <si>
    <t xml:space="preserve"> </t>
  </si>
  <si>
    <t>Projektant:</t>
  </si>
  <si>
    <t>patrikpanda s.r.o., Ing.arch.Panda, Ing.Soták</t>
  </si>
  <si>
    <t>True</t>
  </si>
  <si>
    <t>0,01</t>
  </si>
  <si>
    <t>Spracovateľ:</t>
  </si>
  <si>
    <t>Ing.Ivana Brecková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</si>
  <si>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</si>
  <si>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</si>
  <si>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</si>
  <si>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</si>
  <si>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</si>
  <si>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</si>
  <si>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</si>
  <si>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</si>
  <si>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</si>
  <si>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</si>
  <si>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</si>
  <si>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</si>
  <si>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</si>
  <si>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</si>
  <si>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</si>
  <si>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</si>
  <si>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</si>
  <si>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</si>
  <si>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</si>
  <si>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</si>
  <si>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</si>
  <si>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</si>
  <si>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</si>
  <si>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</si>
  <si>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</si>
  <si>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</si>
  <si>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</si>
  <si>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</si>
  <si>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</si>
  <si>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</si>
  <si>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</si>
  <si>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</si>
  <si>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</si>
  <si>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</si>
  <si>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</si>
  <si>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</si>
  <si>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</si>
  <si>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</si>
  <si>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</si>
  <si>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</si>
  <si>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</si>
  <si>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</si>
  <si>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</si>
  <si>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</si>
  <si>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</si>
  <si>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</si>
  <si>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</t>
  </si>
  <si>
    <t>STA</t>
  </si>
  <si>
    <t>1</t>
  </si>
  <si>
    <t>{7200e629-b97f-416c-abdb-c143115d1284}</t>
  </si>
  <si>
    <t>/</t>
  </si>
  <si>
    <t>001.1</t>
  </si>
  <si>
    <t>1. časť ASR - šatne</t>
  </si>
  <si>
    <t>Časť</t>
  </si>
  <si>
    <t>2</t>
  </si>
  <si>
    <t>{c2f87884-a80a-45dd-9675-0beeac798ba8}</t>
  </si>
  <si>
    <t>001.2</t>
  </si>
  <si>
    <t>2. časť ASR - strojovňa</t>
  </si>
  <si>
    <t>{25083a21-a69b-4958-89ed-88677b03abf2}</t>
  </si>
  <si>
    <t>001.3</t>
  </si>
  <si>
    <t>3. časť ASR - krytý bazén</t>
  </si>
  <si>
    <t>{259c3a1d-dca9-4c5b-96cc-849e3bb7f788}</t>
  </si>
  <si>
    <t>001.5</t>
  </si>
  <si>
    <t>5. časť ASR - fasáda</t>
  </si>
  <si>
    <t>{6b63742c-2801-4805-941e-96d0f8dfac01}</t>
  </si>
  <si>
    <t>001.6</t>
  </si>
  <si>
    <t>6. časť ZTI</t>
  </si>
  <si>
    <t>{00d9b4fd-e243-42d4-8e50-d6b9e46e6f5c}</t>
  </si>
  <si>
    <t>001.7</t>
  </si>
  <si>
    <t>7. časť PL</t>
  </si>
  <si>
    <t>{fc999aa5-4b32-4d24-9dad-c9cc43b78ec3}</t>
  </si>
  <si>
    <t>001.8</t>
  </si>
  <si>
    <t>8. časť UVK</t>
  </si>
  <si>
    <t>{b5b82aa5-f105-40a7-b3e0-2723d8ecb776}</t>
  </si>
  <si>
    <t>001.9</t>
  </si>
  <si>
    <t>9. časť ELI</t>
  </si>
  <si>
    <t>{a58fe8cc-8ec4-4e91-82db-385827461680}</t>
  </si>
  <si>
    <t>001.10</t>
  </si>
  <si>
    <t>10. časť VZT</t>
  </si>
  <si>
    <t>{5251e7ee-f8e0-4879-80cc-6298a9caf7ca}</t>
  </si>
  <si>
    <t>KRYCÍ LIST ROZPOČTU</t>
  </si>
  <si>
    <t>Objekt:</t>
  </si>
  <si>
    <t>001 - SO 01 - Hlavný objekt</t>
  </si>
  <si>
    <t>Časť:</t>
  </si>
  <si>
    <t>001.1 - 1. časť ASR - šatne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</si>
  <si>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</si>
  <si>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</si>
  <si>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</si>
  <si>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</si>
  <si>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</si>
  <si>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</si>
  <si>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</si>
  <si>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</si>
  <si>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</si>
  <si>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</si>
  <si>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</si>
  <si>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</si>
  <si>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</si>
  <si>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zariaď. predmety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</si>
  <si>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</si>
  <si>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</si>
  <si>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</si>
  <si>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</si>
  <si>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</si>
  <si>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</si>
  <si>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</si>
  <si>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</si>
  <si>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</si>
  <si>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</si>
  <si>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</si>
  <si>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</si>
  <si>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</si>
  <si>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</si>
  <si>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</si>
  <si>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</si>
  <si>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</si>
  <si>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</si>
  <si>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</si>
  <si>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</si>
  <si>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</si>
  <si>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</si>
  <si>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</si>
  <si>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</si>
  <si>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</si>
  <si>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</si>
  <si>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</si>
  <si>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317165122</t>
  </si>
  <si>
    <t>ks</t>
  </si>
  <si>
    <t>4</t>
  </si>
  <si>
    <t>-479188317</t>
  </si>
  <si>
    <t>317165124</t>
  </si>
  <si>
    <t>-329120350</t>
  </si>
  <si>
    <t>317165125</t>
  </si>
  <si>
    <t>-257830958</t>
  </si>
  <si>
    <t>317165126</t>
  </si>
  <si>
    <t>-1798244267</t>
  </si>
  <si>
    <t>5</t>
  </si>
  <si>
    <t>340239235</t>
  </si>
  <si>
    <t>m2</t>
  </si>
  <si>
    <t>-532048153</t>
  </si>
  <si>
    <t>6</t>
  </si>
  <si>
    <t>340291122</t>
  </si>
  <si>
    <t>Dodatočné ukotvenie priečok k tehelným konštrukciam plochými nerezovými kotvami hr. priečky nad 100 mm</t>
  </si>
  <si>
    <t>m</t>
  </si>
  <si>
    <t>-185289062</t>
  </si>
  <si>
    <t>7</t>
  </si>
  <si>
    <t>340291132</t>
  </si>
  <si>
    <t>Dodatočné ukotvenie priečok k betonovým konštrukciam plochými nerezovými kotvami hr. priečky nad 100 mm</t>
  </si>
  <si>
    <t>-959272178</t>
  </si>
  <si>
    <t>8</t>
  </si>
  <si>
    <t>342272104</t>
  </si>
  <si>
    <t>-1412685495</t>
  </si>
  <si>
    <t>9</t>
  </si>
  <si>
    <t>342948115</t>
  </si>
  <si>
    <t>Ukončenie priečok ku konštrukciam montážnou penou (k strop.konštrukcii"</t>
  </si>
  <si>
    <t>1832282025</t>
  </si>
  <si>
    <t>Úpravy povrchov, podlahy, osadenie</t>
  </si>
  <si>
    <t>10</t>
  </si>
  <si>
    <t>610991111</t>
  </si>
  <si>
    <t>Zakrývanie výplní vnútorných okenných otvorov, predmetov a konštrukcií</t>
  </si>
  <si>
    <t>-1777855798</t>
  </si>
  <si>
    <t>11</t>
  </si>
  <si>
    <t>61146PC01</t>
  </si>
  <si>
    <t>1373657532</t>
  </si>
  <si>
    <t>12</t>
  </si>
  <si>
    <t>61146PC02</t>
  </si>
  <si>
    <t>2093278416</t>
  </si>
  <si>
    <t>13</t>
  </si>
  <si>
    <t>61146PC03</t>
  </si>
  <si>
    <t>-1826464707</t>
  </si>
  <si>
    <t>14</t>
  </si>
  <si>
    <t>61146PC04</t>
  </si>
  <si>
    <t>-1063887956</t>
  </si>
  <si>
    <t>15</t>
  </si>
  <si>
    <t>612465116</t>
  </si>
  <si>
    <t>Príprava vnútorného podkladu stien , Univerzálny základ</t>
  </si>
  <si>
    <t>1706271620</t>
  </si>
  <si>
    <t>16</t>
  </si>
  <si>
    <t>612465135</t>
  </si>
  <si>
    <t xml:space="preserve">Vnútorná omietka stien vápennocementová, strojné miešanie, ručné nanášanie, Jadrová omietka hr. 10 mm </t>
  </si>
  <si>
    <t>913749122</t>
  </si>
  <si>
    <t>17</t>
  </si>
  <si>
    <t>612465184</t>
  </si>
  <si>
    <t>Vnútorná omietka stien štuková strojné miešanie, ručné nanášanie, hr. 3 mm</t>
  </si>
  <si>
    <t>1084948144</t>
  </si>
  <si>
    <t>18</t>
  </si>
  <si>
    <t>612481119</t>
  </si>
  <si>
    <t>Potiahnutie vnútorných stien sklotextílnou mriežkou s celoplošným prilepením</t>
  </si>
  <si>
    <t>731314206</t>
  </si>
  <si>
    <t>19</t>
  </si>
  <si>
    <t>620991121</t>
  </si>
  <si>
    <t>Zakrývanie výplní vonkajších otvorov s rámami a zárubňami, zábradlí, oplechovania, atď. zhotovené z lešenia akýmkoľvek spôsobom - počítané v časti fasáda!!!</t>
  </si>
  <si>
    <t>1396393204</t>
  </si>
  <si>
    <t>632440061.1</t>
  </si>
  <si>
    <t>Zhotovenie penetračného podláh (jednonásobný)</t>
  </si>
  <si>
    <t>-2134379722</t>
  </si>
  <si>
    <t>21</t>
  </si>
  <si>
    <t>M</t>
  </si>
  <si>
    <t>5858151015</t>
  </si>
  <si>
    <t>Príprava podkladu - penetračná náter</t>
  </si>
  <si>
    <t>kg</t>
  </si>
  <si>
    <t>1875468706</t>
  </si>
  <si>
    <t>22</t>
  </si>
  <si>
    <t>632451055.1</t>
  </si>
  <si>
    <t xml:space="preserve">Poter pieskovocementový hr.45 mm </t>
  </si>
  <si>
    <t>-342631248</t>
  </si>
  <si>
    <t>23</t>
  </si>
  <si>
    <t>632451055.2</t>
  </si>
  <si>
    <t>Poter pieskovocementový hr.65 mm</t>
  </si>
  <si>
    <t>-1211542940</t>
  </si>
  <si>
    <t>24</t>
  </si>
  <si>
    <t>5893990211</t>
  </si>
  <si>
    <t>Plastifikátor do cementového poteru (cca 0,2kg/m2/65mm)</t>
  </si>
  <si>
    <t>1190085625</t>
  </si>
  <si>
    <t>25</t>
  </si>
  <si>
    <t>632477111.1</t>
  </si>
  <si>
    <t>Samonivelačný poter - na báze anhydritu hr.45mm</t>
  </si>
  <si>
    <t>1106306122</t>
  </si>
  <si>
    <t>Ostatné konštrukcie a práce-búranie</t>
  </si>
  <si>
    <t>26</t>
  </si>
  <si>
    <t>941955003</t>
  </si>
  <si>
    <t>Lešenie ľahké pracovné pomocné s výškou lešeňovej podlahy nad 1,90 do 2,50 m</t>
  </si>
  <si>
    <t>696476686</t>
  </si>
  <si>
    <t>27</t>
  </si>
  <si>
    <t>952901111</t>
  </si>
  <si>
    <t>Vyčistenie budov pri výške podlaží do 4m</t>
  </si>
  <si>
    <t>-1616389812</t>
  </si>
  <si>
    <t>28</t>
  </si>
  <si>
    <t>962031132</t>
  </si>
  <si>
    <t>Búranie priečok z tehál pálených, plných alebo dutých hr. do 150 mm,  -0,19600t</t>
  </si>
  <si>
    <t>-390135657</t>
  </si>
  <si>
    <t>29</t>
  </si>
  <si>
    <t>968061125</t>
  </si>
  <si>
    <t>Vyvesenie dreveného dverného krídla do suti plochy do 2 m2, -0,02400t</t>
  </si>
  <si>
    <t>-1076915825</t>
  </si>
  <si>
    <t>30</t>
  </si>
  <si>
    <t>968072455</t>
  </si>
  <si>
    <t>Vybúranie kovových dverových zárubní plochy do 2 m2,  -0,07600t</t>
  </si>
  <si>
    <t>-194459465</t>
  </si>
  <si>
    <t>31</t>
  </si>
  <si>
    <t>968072456</t>
  </si>
  <si>
    <t>Vybúranie kovových dverových zárubní plochy nad 2 m2,  -0,06300t</t>
  </si>
  <si>
    <t>1003734544</t>
  </si>
  <si>
    <t>32</t>
  </si>
  <si>
    <t>968072641</t>
  </si>
  <si>
    <t>Vybúranie kovových stien plných, zasklených alebo výkladných,  -0,02500t</t>
  </si>
  <si>
    <t>-1509115554</t>
  </si>
  <si>
    <t>33</t>
  </si>
  <si>
    <t>971033631</t>
  </si>
  <si>
    <t>Vybúranie otvorov v murive tehl. plochy do 4 m2 hr.do 150 mm,  -0,27000t</t>
  </si>
  <si>
    <t>901140611</t>
  </si>
  <si>
    <t>34</t>
  </si>
  <si>
    <t>974031164</t>
  </si>
  <si>
    <t>Vysekávanie rýh v akomkoľvek murive tehlovom na akúkoľvek maltu do hĺbky 150 mm a š. do 150 mm,  -0,04000t</t>
  </si>
  <si>
    <t>-1934718358</t>
  </si>
  <si>
    <t>35</t>
  </si>
  <si>
    <t>978011191</t>
  </si>
  <si>
    <t>Otlčenie omietok stropov vnútorných vápenných alebo vápennocementových v rozsahu do 100 %,  -0,05000t</t>
  </si>
  <si>
    <t>-320135414</t>
  </si>
  <si>
    <t>36</t>
  </si>
  <si>
    <t>978013191</t>
  </si>
  <si>
    <t>Otlčenie omietok stien vnútorných vápenných alebo vápennocementových v rozsahu do 100 %,  -0,04600t</t>
  </si>
  <si>
    <t>1758783787</t>
  </si>
  <si>
    <t>37</t>
  </si>
  <si>
    <t>978059531</t>
  </si>
  <si>
    <t>Odsekanie a odobratie stien z obkladačiek vnútorných nad 2 m2,  -0,06800t</t>
  </si>
  <si>
    <t>977671964</t>
  </si>
  <si>
    <t>38</t>
  </si>
  <si>
    <t>979011111</t>
  </si>
  <si>
    <t>Zvislá doprava sutiny a vybúraných hmôt za prvé podlažie nad alebo pod základným podlažím</t>
  </si>
  <si>
    <t>t</t>
  </si>
  <si>
    <t>2060435451</t>
  </si>
  <si>
    <t>39</t>
  </si>
  <si>
    <t>979081111</t>
  </si>
  <si>
    <t>Odvoz sutiny a vybúraných hmôt na skládku do 1 km</t>
  </si>
  <si>
    <t>-369547247</t>
  </si>
  <si>
    <t>40</t>
  </si>
  <si>
    <t>979081121</t>
  </si>
  <si>
    <t>Odvoz sutiny a vybúraných hmôt na skládku za každý ďalší 1 km</t>
  </si>
  <si>
    <t>-2062376759</t>
  </si>
  <si>
    <t>41</t>
  </si>
  <si>
    <t>979082111</t>
  </si>
  <si>
    <t>Vnútrostavenisková doprava sutiny a vybúraných hmôt do 10 m</t>
  </si>
  <si>
    <t>-1276785316</t>
  </si>
  <si>
    <t>42</t>
  </si>
  <si>
    <t>979082121</t>
  </si>
  <si>
    <t>Vnútrostavenisková doprava sutiny a vybúraných hmôt za každých ďalších 5 m</t>
  </si>
  <si>
    <t>1797417450</t>
  </si>
  <si>
    <t>43</t>
  </si>
  <si>
    <t>979086112</t>
  </si>
  <si>
    <t>Nakladanie alebo prekladanie na dopravný prostriedok pri vodorovnej doprave sutiny a vybúraných hmôt</t>
  </si>
  <si>
    <t>597637044</t>
  </si>
  <si>
    <t>44</t>
  </si>
  <si>
    <t>979089012</t>
  </si>
  <si>
    <t>Poplatok za skladovanie - betón, tehly, dlaždice (17 01 ), ostatné</t>
  </si>
  <si>
    <t>-417560619</t>
  </si>
  <si>
    <t>99</t>
  </si>
  <si>
    <t>Presun hmôt HSV</t>
  </si>
  <si>
    <t>45</t>
  </si>
  <si>
    <t>999281111</t>
  </si>
  <si>
    <t>Presun hmôt pre opravy a údržbu objektov vrátane vonkajších plášťov výšky do 25 m</t>
  </si>
  <si>
    <t>-1641984498</t>
  </si>
  <si>
    <t>PSV</t>
  </si>
  <si>
    <t>Práce a dodávky PSV</t>
  </si>
  <si>
    <t>711</t>
  </si>
  <si>
    <t>Izolácie proti vode a vlhkosti</t>
  </si>
  <si>
    <t>46</t>
  </si>
  <si>
    <t>711210100</t>
  </si>
  <si>
    <t>Zhotovenie dvojnásobnej izol. stierky pod keramické obklady v interiéri na ploche vodorovnej</t>
  </si>
  <si>
    <t>2092018836</t>
  </si>
  <si>
    <t>47</t>
  </si>
  <si>
    <t>5856051350</t>
  </si>
  <si>
    <t>-262671408</t>
  </si>
  <si>
    <t>48</t>
  </si>
  <si>
    <t>5856051360</t>
  </si>
  <si>
    <t>851636191</t>
  </si>
  <si>
    <t>49</t>
  </si>
  <si>
    <t>998711203</t>
  </si>
  <si>
    <t>Presun hmôt pre izoláciu proti vode v objektoch výšky nad 12 do 60 m</t>
  </si>
  <si>
    <t>%</t>
  </si>
  <si>
    <t>-1709857806</t>
  </si>
  <si>
    <t>713</t>
  </si>
  <si>
    <t>Izolácie tepelné</t>
  </si>
  <si>
    <t>50</t>
  </si>
  <si>
    <t>713120010</t>
  </si>
  <si>
    <t xml:space="preserve">Zakrývanie tepelnej izolácie podláh fóliou </t>
  </si>
  <si>
    <t>789113198</t>
  </si>
  <si>
    <t>51</t>
  </si>
  <si>
    <t>2830010400</t>
  </si>
  <si>
    <t xml:space="preserve">Fólia  PE </t>
  </si>
  <si>
    <t>-1496473560</t>
  </si>
  <si>
    <t>52</t>
  </si>
  <si>
    <t>-882994035</t>
  </si>
  <si>
    <t>53</t>
  </si>
  <si>
    <t>2837577009</t>
  </si>
  <si>
    <t>1063707125</t>
  </si>
  <si>
    <t>54</t>
  </si>
  <si>
    <t>713122111</t>
  </si>
  <si>
    <t>Montáž tepelnej izolácie podláh polystyrénom, kladeným voľne v jednej vrstve</t>
  </si>
  <si>
    <t>658959164</t>
  </si>
  <si>
    <t>55</t>
  </si>
  <si>
    <t>2837640600</t>
  </si>
  <si>
    <t>Podlahový polystyrén EPS hr. 4 cm</t>
  </si>
  <si>
    <t>1114160419</t>
  </si>
  <si>
    <t>56</t>
  </si>
  <si>
    <t>-49198513</t>
  </si>
  <si>
    <t>57</t>
  </si>
  <si>
    <t>2837640620</t>
  </si>
  <si>
    <t>Podlahový polystyrén EPS hr. 6 cm</t>
  </si>
  <si>
    <t>241334306</t>
  </si>
  <si>
    <t>58</t>
  </si>
  <si>
    <t>998713203</t>
  </si>
  <si>
    <t>Presun hmôt pre izolácie tepelné v objektoch výšky nad 12 m do 24 m</t>
  </si>
  <si>
    <t>664537500</t>
  </si>
  <si>
    <t>725</t>
  </si>
  <si>
    <t>Zdravotechnika - zariaď. predmety</t>
  </si>
  <si>
    <t>59</t>
  </si>
  <si>
    <t>725110814</t>
  </si>
  <si>
    <t>Demontáž záchoda   -0,03420t</t>
  </si>
  <si>
    <t>súb.</t>
  </si>
  <si>
    <t>-1939264898</t>
  </si>
  <si>
    <t>60</t>
  </si>
  <si>
    <t>725122813</t>
  </si>
  <si>
    <t>Demontáž pisoára   -0,01720t</t>
  </si>
  <si>
    <t>-1345261788</t>
  </si>
  <si>
    <t>61</t>
  </si>
  <si>
    <t>725210821</t>
  </si>
  <si>
    <t>Demontáž umývadiel alebo umývadielok bez výtokovej armatúry,  -0,01946t</t>
  </si>
  <si>
    <t>-1418674123</t>
  </si>
  <si>
    <t>62</t>
  </si>
  <si>
    <t>725291114</t>
  </si>
  <si>
    <t xml:space="preserve">Montáž doplnkov zariadení kúpeľní a záchodov, madlá </t>
  </si>
  <si>
    <t>185754109</t>
  </si>
  <si>
    <t>63</t>
  </si>
  <si>
    <t>5514705501</t>
  </si>
  <si>
    <t>Madlo invalidné rovné 80 cm</t>
  </si>
  <si>
    <t>-1401386491</t>
  </si>
  <si>
    <t>64</t>
  </si>
  <si>
    <t>5514706101</t>
  </si>
  <si>
    <t>Madlo invalidné sklopné 80cm</t>
  </si>
  <si>
    <t>-332782676</t>
  </si>
  <si>
    <t>65</t>
  </si>
  <si>
    <t>725820810</t>
  </si>
  <si>
    <t>Demontáž batérie drezovej, umývadlovej nástennej,  -0,0026t</t>
  </si>
  <si>
    <t>285448706</t>
  </si>
  <si>
    <t>763</t>
  </si>
  <si>
    <t>Konštrukcie - drevostavby</t>
  </si>
  <si>
    <t>66</t>
  </si>
  <si>
    <t>763120010</t>
  </si>
  <si>
    <t>Sadrokartónová inštalačná predstena pre sanitárne zariadenia, jednoduché opláštenie, doska RBI 12,5 mm</t>
  </si>
  <si>
    <t>-1526336917</t>
  </si>
  <si>
    <t>67</t>
  </si>
  <si>
    <t>763138313</t>
  </si>
  <si>
    <t>1194063201</t>
  </si>
  <si>
    <t>68</t>
  </si>
  <si>
    <t>998763403</t>
  </si>
  <si>
    <t>Presun hmôt pre sádrokartónové konštrukcie v stavbách(objektoch )výšky od 7 do 24 m</t>
  </si>
  <si>
    <t>-176547492</t>
  </si>
  <si>
    <t>764</t>
  </si>
  <si>
    <t>Konštrukcie klampiarske</t>
  </si>
  <si>
    <t>69</t>
  </si>
  <si>
    <t>764410750</t>
  </si>
  <si>
    <t>Oplechovanie parapetov z hliníkového farebného Al plechu, vrátane rohov r.š. 330 mm - počítané v časti fasáda!!!</t>
  </si>
  <si>
    <t>1656951468</t>
  </si>
  <si>
    <t>766</t>
  </si>
  <si>
    <t>Konštrukcie stolárske</t>
  </si>
  <si>
    <t>70</t>
  </si>
  <si>
    <t>766123521</t>
  </si>
  <si>
    <t xml:space="preserve">Montáž drevených stien celozasklených </t>
  </si>
  <si>
    <t>1629625986</t>
  </si>
  <si>
    <t>71</t>
  </si>
  <si>
    <t>611312PC01</t>
  </si>
  <si>
    <t>Zasklená stena drevená 3000/3720mm s integrovanými dverami 1800/2150mm + nadsvetlík + bočné pevné svetlíky</t>
  </si>
  <si>
    <t>1311180969</t>
  </si>
  <si>
    <t>72</t>
  </si>
  <si>
    <t>76612PC01</t>
  </si>
  <si>
    <t xml:space="preserve">D+M  sanitárna deliaca priečka - kabína z MDF dosiek hr.25mm s povrch.úpravou Lamino, výška kabíny 2100mm+výška nožičiek 100mm, + dverné krídla (21ks - 21kabín) </t>
  </si>
  <si>
    <t>868763800</t>
  </si>
  <si>
    <t>73</t>
  </si>
  <si>
    <t>76612PC02</t>
  </si>
  <si>
    <t>-1492250732</t>
  </si>
  <si>
    <t>74</t>
  </si>
  <si>
    <t>76612PC03</t>
  </si>
  <si>
    <t>-1535539392</t>
  </si>
  <si>
    <t>75</t>
  </si>
  <si>
    <t>766641161</t>
  </si>
  <si>
    <t>Montáž dverí plastových, vchodových jednodielnych, so zasklením, za 1 m obvodu dverí</t>
  </si>
  <si>
    <t>-1931098957</t>
  </si>
  <si>
    <t>76</t>
  </si>
  <si>
    <t>6114124006</t>
  </si>
  <si>
    <t>Plastové vchodové dvere  2200/2550 mm dvojkrídlové s nadsvetlíkom, 5-komrový profil, izolačné trojsklo, kovanie, s prahom     "6"</t>
  </si>
  <si>
    <t>-764125283</t>
  </si>
  <si>
    <t>77</t>
  </si>
  <si>
    <t>766661112</t>
  </si>
  <si>
    <t>Montáž dverového krídla kompletiz. otváravého do zárubne, jednokrídlové</t>
  </si>
  <si>
    <t>-1000623231</t>
  </si>
  <si>
    <t>78</t>
  </si>
  <si>
    <t>6117103113.1</t>
  </si>
  <si>
    <t>Dvere  vnútorné plné s povrch.úpravou CPL laminát,  jednokrídlové 1000/1970mm (podľa výberu investora)</t>
  </si>
  <si>
    <t>-1467594255</t>
  </si>
  <si>
    <t>79</t>
  </si>
  <si>
    <t>6117103113.3</t>
  </si>
  <si>
    <t>Dvere  vnútorné plné s povrch.úpravou CPL laminát, jednokrídlové 800/1970mm (podľa výberu investora)</t>
  </si>
  <si>
    <t>367991790</t>
  </si>
  <si>
    <t>80</t>
  </si>
  <si>
    <t>766661132</t>
  </si>
  <si>
    <t>Montáž dverového krídla kompletiz.otváravého do zárubne, dvojkrídlové</t>
  </si>
  <si>
    <t>-1633672324</t>
  </si>
  <si>
    <t>81</t>
  </si>
  <si>
    <t>6117103113.7</t>
  </si>
  <si>
    <t>Dvere  vnútorné plné s povrch.úpravou CPL laminát,  dvojkrídlové 1450/1970mm (podľa výberu investora)</t>
  </si>
  <si>
    <t>1865873195</t>
  </si>
  <si>
    <t>82</t>
  </si>
  <si>
    <t>6117103113.8</t>
  </si>
  <si>
    <t>Dvere  vnútorné plné s povrch.úpravou CPL laminát , dvojkrídlové 1800/1970mm (podľa výberu investora)</t>
  </si>
  <si>
    <t>1229116681</t>
  </si>
  <si>
    <t>83</t>
  </si>
  <si>
    <t>766662811</t>
  </si>
  <si>
    <t>Demontáž dverného krídla, dokovanie prahu dverí jednokrídlových,  -0,00100t</t>
  </si>
  <si>
    <t>2109458180</t>
  </si>
  <si>
    <t>84</t>
  </si>
  <si>
    <t>766662812</t>
  </si>
  <si>
    <t>Demontáž dverného krídla, dokovanie prahu dverí dvojkrídlových,  -0,00200t</t>
  </si>
  <si>
    <t>1198926565</t>
  </si>
  <si>
    <t>85</t>
  </si>
  <si>
    <t>766669111</t>
  </si>
  <si>
    <t>Montáž dverných krídiel kompletiz., dokovanie závesu na univerzálnu zárubňu pre dvere jednokrídlové</t>
  </si>
  <si>
    <t>964979446</t>
  </si>
  <si>
    <t>86</t>
  </si>
  <si>
    <t>549663PC01</t>
  </si>
  <si>
    <t>Kovanie - štítok, kľučky, zámok pre jednokrídlové dver (podľa výberu investora)</t>
  </si>
  <si>
    <t>-741385893</t>
  </si>
  <si>
    <t>87</t>
  </si>
  <si>
    <t>766669112</t>
  </si>
  <si>
    <t>Montáž dverných krídiel kompletiz., dokovanie závesu na univerzálnu zárubňu pre dvere dvojkrídlové</t>
  </si>
  <si>
    <t>1446151851</t>
  </si>
  <si>
    <t>88</t>
  </si>
  <si>
    <t>549663PC02</t>
  </si>
  <si>
    <t>Kovanie - štítok, kľučky, zámok pre dvojkrídlové dver (podľa výberu investora)</t>
  </si>
  <si>
    <t>1568901371</t>
  </si>
  <si>
    <t>89</t>
  </si>
  <si>
    <t>766694142</t>
  </si>
  <si>
    <t>Montáž parapetnej dosky plastovej šírky do 300 mm, dĺžky 1000-1600 mm</t>
  </si>
  <si>
    <t>-1405756774</t>
  </si>
  <si>
    <t>90</t>
  </si>
  <si>
    <t>6119000970</t>
  </si>
  <si>
    <t>Vnútorné parapetné dosky plastové komôrkové,B=250mm biela, mramor, buk, zlatý dub</t>
  </si>
  <si>
    <t>253004007</t>
  </si>
  <si>
    <t>91</t>
  </si>
  <si>
    <t>6119001030</t>
  </si>
  <si>
    <t>Plastové krytky k vnútorným parapetom plastovým, pár vo farbe biela, zlatý dub, buk</t>
  </si>
  <si>
    <t>1311266454</t>
  </si>
  <si>
    <t>92</t>
  </si>
  <si>
    <t>766702111</t>
  </si>
  <si>
    <t>Montáž zárubní obložkových pre dvere jednokrídlové hr.steny do 170 mm</t>
  </si>
  <si>
    <t>-314190222</t>
  </si>
  <si>
    <t>93</t>
  </si>
  <si>
    <t>6117103142.1</t>
  </si>
  <si>
    <t>Zárubňa  vnútorná, normal, laminát, hrúbka steny do 170mm,  š.1000mm (podľa výberu investora)</t>
  </si>
  <si>
    <t>1032612173</t>
  </si>
  <si>
    <t>94</t>
  </si>
  <si>
    <t>6117103142.3</t>
  </si>
  <si>
    <t>Zárubňa  vnútorná, normal, laminát, hrúbka steny do 170mm,  š.800mm (podľa výberu investora)</t>
  </si>
  <si>
    <t>1028783903</t>
  </si>
  <si>
    <t>95</t>
  </si>
  <si>
    <t>766702121</t>
  </si>
  <si>
    <t>Montáž zárubní obložkových pre dvere dvojkrídlové hr.steny do 170 mm</t>
  </si>
  <si>
    <t>-1516096075</t>
  </si>
  <si>
    <t>96</t>
  </si>
  <si>
    <t>6117103144.1</t>
  </si>
  <si>
    <t>Zárubňa  vnútorná, normal, laminát, dvojkrídlová, hrúbka steny do 170mm, š.1450mm (podľa výberuinvestora)</t>
  </si>
  <si>
    <t>-2088455556</t>
  </si>
  <si>
    <t>97</t>
  </si>
  <si>
    <t>6117103144.2</t>
  </si>
  <si>
    <t>Zárubňa  vnútorná, normal, laminát, dvojkrídlová, hrúbka steny do 170mm, š.1800mm (podľa výberuinvestora)</t>
  </si>
  <si>
    <t>-600210171</t>
  </si>
  <si>
    <t>98</t>
  </si>
  <si>
    <t>766821821.1</t>
  </si>
  <si>
    <t xml:space="preserve">Demontáž dreveného pultu v.900mm    -0,11000t   </t>
  </si>
  <si>
    <t>-447904119</t>
  </si>
  <si>
    <t>998766203</t>
  </si>
  <si>
    <t>Presun hmot pre konštrukcie stolárske v objektoch výšky nad 12 do 24 m</t>
  </si>
  <si>
    <t>1287806652</t>
  </si>
  <si>
    <t>767</t>
  </si>
  <si>
    <t>Konštrukcie doplnkové kovové</t>
  </si>
  <si>
    <t>100</t>
  </si>
  <si>
    <t>767132812</t>
  </si>
  <si>
    <t>Demontáž stien a priečok z plechu -0,01800t</t>
  </si>
  <si>
    <t>-1791409860</t>
  </si>
  <si>
    <t>101</t>
  </si>
  <si>
    <t>767311810</t>
  </si>
  <si>
    <t>Demontáž svetlíkov všetkých typov, vrátane zasklenia,  -0,21000t</t>
  </si>
  <si>
    <t>791488557</t>
  </si>
  <si>
    <t>102</t>
  </si>
  <si>
    <t>767995102</t>
  </si>
  <si>
    <t>Montáž ostatných atypických kovových stavebných doplnkových konštrukcií nad 5 do 10 kg</t>
  </si>
  <si>
    <t>1851420866</t>
  </si>
  <si>
    <t>103</t>
  </si>
  <si>
    <t>449320PC01</t>
  </si>
  <si>
    <t>Prenosný hasiaci prístroj práškový, s náplňou 6kg, piktogram</t>
  </si>
  <si>
    <t>-2083594931</t>
  </si>
  <si>
    <t>104</t>
  </si>
  <si>
    <t>998767203</t>
  </si>
  <si>
    <t>Presun hmôt pre kovové stavebné doplnkové konštrukcie v objektoch výšky nad 12 do 24 m</t>
  </si>
  <si>
    <t>1158160180</t>
  </si>
  <si>
    <t>771</t>
  </si>
  <si>
    <t>Podlahy z dlaždíc</t>
  </si>
  <si>
    <t>105</t>
  </si>
  <si>
    <t>771576109</t>
  </si>
  <si>
    <t>Montáž podláh z dlaždíc keramických do tmelu flexibilného mrazuvzdorného veľ. 300 x 300 mm</t>
  </si>
  <si>
    <t>712863324</t>
  </si>
  <si>
    <t>106</t>
  </si>
  <si>
    <t>771576119</t>
  </si>
  <si>
    <t>-1013769472</t>
  </si>
  <si>
    <t>107</t>
  </si>
  <si>
    <t>5978650321</t>
  </si>
  <si>
    <t>2147174448</t>
  </si>
  <si>
    <t>108</t>
  </si>
  <si>
    <t>998771203</t>
  </si>
  <si>
    <t>Presun hmôt pre podlahy z dlaždíc v objektoch výšky nad l2 do 24 m</t>
  </si>
  <si>
    <t>1975662700</t>
  </si>
  <si>
    <t>781</t>
  </si>
  <si>
    <t>Dokončovacie práce a obklady</t>
  </si>
  <si>
    <t>109</t>
  </si>
  <si>
    <t>781445207</t>
  </si>
  <si>
    <t>-2136598731</t>
  </si>
  <si>
    <t>110</t>
  </si>
  <si>
    <t>781445267</t>
  </si>
  <si>
    <t>-525901375</t>
  </si>
  <si>
    <t>111</t>
  </si>
  <si>
    <t>5976582001</t>
  </si>
  <si>
    <t>37228925</t>
  </si>
  <si>
    <t>112</t>
  </si>
  <si>
    <t>998781203</t>
  </si>
  <si>
    <t>Presun hmôt pre obklady keramické v objektoch výšky nad 12 do 24 m</t>
  </si>
  <si>
    <t>-1573823323</t>
  </si>
  <si>
    <t>783</t>
  </si>
  <si>
    <t>Dokončovacie práce - nátery</t>
  </si>
  <si>
    <t>113</t>
  </si>
  <si>
    <t>783894612</t>
  </si>
  <si>
    <t>-61118554</t>
  </si>
  <si>
    <t>784</t>
  </si>
  <si>
    <t>Dokončovacie práce - maľby</t>
  </si>
  <si>
    <t>114</t>
  </si>
  <si>
    <t>784452261</t>
  </si>
  <si>
    <t>507451213</t>
  </si>
  <si>
    <t>115</t>
  </si>
  <si>
    <t>784452361</t>
  </si>
  <si>
    <t>-774628289</t>
  </si>
  <si>
    <t>HZS</t>
  </si>
  <si>
    <t>Hodinové zúčtovacie sadzby</t>
  </si>
  <si>
    <t>116</t>
  </si>
  <si>
    <t>HZS000111</t>
  </si>
  <si>
    <t>HZS - ostatné pomocné a vyvolané práce</t>
  </si>
  <si>
    <t>hod</t>
  </si>
  <si>
    <t>512</t>
  </si>
  <si>
    <t>1342421900</t>
  </si>
  <si>
    <t>001.2 - 2. časť ASR - strojovňa</t>
  </si>
  <si>
    <t xml:space="preserve">    1 - Zemné práce</t>
  </si>
  <si>
    <t xml:space="preserve">    2 - Zakladanie</t>
  </si>
  <si>
    <t xml:space="preserve">    769 - Montáž vzduchotechnických zariadení</t>
  </si>
  <si>
    <t>Zemné práce</t>
  </si>
  <si>
    <t>139711101</t>
  </si>
  <si>
    <t>Výkop v uzavretých priestoroch s naložením výkopu na dopravný prostriedok v hornine 1 až 4</t>
  </si>
  <si>
    <t>m3</t>
  </si>
  <si>
    <t>-223650092</t>
  </si>
  <si>
    <t>162201211</t>
  </si>
  <si>
    <t>Vodorovné premiestnenie výkopku horniny tr. 1 až 4 stavebným fúrikom do 10 m v rovine alebo vo svahu do 1:5</t>
  </si>
  <si>
    <t>-1565581530</t>
  </si>
  <si>
    <t>162201219</t>
  </si>
  <si>
    <t>Vodorovné premiestneniu výkopku horniny tr. 1 až 4 stavebným fúrikom príplatok za k. ď. 10 m v rovine alebo vo svahu do 1:5</t>
  </si>
  <si>
    <t>900508639</t>
  </si>
  <si>
    <t>162501102</t>
  </si>
  <si>
    <t xml:space="preserve">Vodorovné premiestnenie výkopku  po spevnenej ceste z  horniny tr.1-4, do 100 m3 na vzdialenosť do 3000 m </t>
  </si>
  <si>
    <t>-42245524</t>
  </si>
  <si>
    <t>162501105</t>
  </si>
  <si>
    <t>Vodorovné premiestnenie výkopku  po spevnenej ceste z  horniny tr.1-4, do 100 m3, príplatok k cene za každých ďalšich a začatých 1000 m</t>
  </si>
  <si>
    <t>782699918</t>
  </si>
  <si>
    <t>167101100</t>
  </si>
  <si>
    <t>Nakladanie výkopku tr.1-4 ručne</t>
  </si>
  <si>
    <t>1701264124</t>
  </si>
  <si>
    <t>171201201</t>
  </si>
  <si>
    <t>Uloženie sypaniny na skládky do 100 m3</t>
  </si>
  <si>
    <t>-2132108423</t>
  </si>
  <si>
    <t>171209002</t>
  </si>
  <si>
    <t>Poplatok za skladovanie - zemina a kamenivo (17 05) ostatné</t>
  </si>
  <si>
    <t>16529030</t>
  </si>
  <si>
    <t>Zakladanie</t>
  </si>
  <si>
    <t>271571111</t>
  </si>
  <si>
    <t>Vankúše zhutnené pod základy zo štrkopiesku</t>
  </si>
  <si>
    <t>-1485167356</t>
  </si>
  <si>
    <t>275322311.1</t>
  </si>
  <si>
    <t xml:space="preserve">Betón základových pätiek, železový (bez výstuže) vodotesný  tr.C 16/20 </t>
  </si>
  <si>
    <t>984275360</t>
  </si>
  <si>
    <t>275351215</t>
  </si>
  <si>
    <t>Debnenie stien základových pätiek, zhotovenie-dielce</t>
  </si>
  <si>
    <t>1056284957</t>
  </si>
  <si>
    <t>275351216</t>
  </si>
  <si>
    <t>Debnenie stien základovýcb pätiek, odstránenie-dielce</t>
  </si>
  <si>
    <t>146628546</t>
  </si>
  <si>
    <t>275362442</t>
  </si>
  <si>
    <t>Výstuž základových pätiek zo zvár. sietí KARI, priemer drôtu 8/8 mm, veľkosť oka 150x150 mm</t>
  </si>
  <si>
    <t>-2107220486</t>
  </si>
  <si>
    <t>-855744955</t>
  </si>
  <si>
    <t>340238235</t>
  </si>
  <si>
    <t>-485909998</t>
  </si>
  <si>
    <t>567445175</t>
  </si>
  <si>
    <t>-828656126</t>
  </si>
  <si>
    <t>-1002506223</t>
  </si>
  <si>
    <t>1670419162</t>
  </si>
  <si>
    <t>-1226949622</t>
  </si>
  <si>
    <t>-1853797373</t>
  </si>
  <si>
    <t>-2112486467</t>
  </si>
  <si>
    <t>632451051</t>
  </si>
  <si>
    <t>Poter pieskovocementový hr. do 10 mm (krycí nášľapný)</t>
  </si>
  <si>
    <t>1851739935</t>
  </si>
  <si>
    <t>642944221</t>
  </si>
  <si>
    <t>Osadenie oceľ.dverných zárubní lisov.alebo z uhol.s vybet.prahu, dodatočne,s plochou nad 2,5 m2</t>
  </si>
  <si>
    <t>388947879</t>
  </si>
  <si>
    <t>5533199101</t>
  </si>
  <si>
    <t>Zárubňa oceľová CgU 160x197x16cm</t>
  </si>
  <si>
    <t>1530494546</t>
  </si>
  <si>
    <t>642945111</t>
  </si>
  <si>
    <t>Osadenie oceľ. zárubní protipož. dverí s obetónov. jednokrídlové do 2,5 m2</t>
  </si>
  <si>
    <t>-2096051659</t>
  </si>
  <si>
    <t>5533300300</t>
  </si>
  <si>
    <t>Zárubňa oceľová 800x1970 CgU pre požiarne jednokrídlové dvere</t>
  </si>
  <si>
    <t>-209355990</t>
  </si>
  <si>
    <t>642945112</t>
  </si>
  <si>
    <t>Osadenie oceľ. zárubní protipožiarnych s obetónov. dvojkrídlové nad 2,5 do 6,5 m2</t>
  </si>
  <si>
    <t>-862128446</t>
  </si>
  <si>
    <t>5533301200</t>
  </si>
  <si>
    <t>Zárubňa oceľová 1450x1970 CgU pre požiarne dvojkrídlové dvere</t>
  </si>
  <si>
    <t>-518722529</t>
  </si>
  <si>
    <t>5533301300</t>
  </si>
  <si>
    <t>Zárubňa oceľová 1600x1970 CgU pre požiarne dvojkrídlové dvere</t>
  </si>
  <si>
    <t>-359273501</t>
  </si>
  <si>
    <t>941955004</t>
  </si>
  <si>
    <t>Lešenie ľahké pracovné pomocné s výškou lešeňovej podlahy nad 2,50 do 3,5 m</t>
  </si>
  <si>
    <t>-368915899</t>
  </si>
  <si>
    <t>952901114</t>
  </si>
  <si>
    <t>Vyčistenie budov pri výške podlaží nad 4m</t>
  </si>
  <si>
    <t>1443152822</t>
  </si>
  <si>
    <t>962081141</t>
  </si>
  <si>
    <t>Búranie muriva priečok zo sklenených tvárnic, hr. do 150 mm,  -0,08200t</t>
  </si>
  <si>
    <t>-1404585468</t>
  </si>
  <si>
    <t>1190850682</t>
  </si>
  <si>
    <t>971033251</t>
  </si>
  <si>
    <t>Vybúranie otvoru v murive tehl. plochy do 0, 0225 m2 hr.do 450 mm,  -0,01200t</t>
  </si>
  <si>
    <t>-1475575470</t>
  </si>
  <si>
    <t>971033451</t>
  </si>
  <si>
    <t>Vybúranie otvoru v murive tehl. plochy do 0, 25 m2 hr.do 450 mm,  -0,21900t</t>
  </si>
  <si>
    <t>-1318661677</t>
  </si>
  <si>
    <t>711712014.1</t>
  </si>
  <si>
    <t>Utesnenie bentonitovým pásom okolo základu</t>
  </si>
  <si>
    <t>-2010704132</t>
  </si>
  <si>
    <t>-366890935</t>
  </si>
  <si>
    <t>1254755044</t>
  </si>
  <si>
    <t>6116029701</t>
  </si>
  <si>
    <t>Dvere vnútorné hladké plné dvojkrídlové   1600x1970mm (podľa výberu investora)</t>
  </si>
  <si>
    <t>-1100496450</t>
  </si>
  <si>
    <t>766661413</t>
  </si>
  <si>
    <t>Montáž dverového krídla kompletiz.otváravého protipožiar., jednokrídlových, š.do 800 mm bez priezoru</t>
  </si>
  <si>
    <t>2084141706</t>
  </si>
  <si>
    <t>6116400801</t>
  </si>
  <si>
    <t>Drevené plné požiarne dvere jednokrídlové, bez zárubne EW 15C2-C , 800x1970mm (podľa výberu investora)</t>
  </si>
  <si>
    <t>-890574312</t>
  </si>
  <si>
    <t>766661432</t>
  </si>
  <si>
    <t>Montáž dverového krídla kompletiz.otváravého protipožiarneho, dvojkrídlové 1450x1970 mm</t>
  </si>
  <si>
    <t>773690245</t>
  </si>
  <si>
    <t>6116402501</t>
  </si>
  <si>
    <t>Drevené plné požiarne dvere dvojkrídlové, bez zárubne EW 15C2-C 1450x1970mm (podľa výberu investora)</t>
  </si>
  <si>
    <t>1259329240</t>
  </si>
  <si>
    <t>766661433</t>
  </si>
  <si>
    <t>Montáž dverového krídla kompletiz.otváravého protipožiarneho, dvojkrídlové 1600x1970 mm</t>
  </si>
  <si>
    <t>-1875279104</t>
  </si>
  <si>
    <t>6116402801</t>
  </si>
  <si>
    <t>Drevené plné požiarne dvere dvojkrídlové, bez zárubne EW 15C2-C  1600x1970mm (podľa výberu investoa)</t>
  </si>
  <si>
    <t>1986752599</t>
  </si>
  <si>
    <t>-2142017551</t>
  </si>
  <si>
    <t>-1149005641</t>
  </si>
  <si>
    <t>549163PC01</t>
  </si>
  <si>
    <t>Kovanie - štítky, kľučky, zámok pre jednokrídlové dvere (podľa výberu investora)</t>
  </si>
  <si>
    <t>-783542916</t>
  </si>
  <si>
    <t>52098698</t>
  </si>
  <si>
    <t>549163PC02</t>
  </si>
  <si>
    <t>Kovanie - štítky, kľučky, zámok pre dvojkrídlové dvere (podľa výberu investora)</t>
  </si>
  <si>
    <t>-1213228227</t>
  </si>
  <si>
    <t>766695212</t>
  </si>
  <si>
    <t>Montáž prahu dverí, jednokrídlových</t>
  </si>
  <si>
    <t>338400418</t>
  </si>
  <si>
    <t>6118716100</t>
  </si>
  <si>
    <t>Prah dubový L=82 B=15 cm</t>
  </si>
  <si>
    <t>-197347950</t>
  </si>
  <si>
    <t>766695232</t>
  </si>
  <si>
    <t>Montáž prahu dverí, dvojkrídlových</t>
  </si>
  <si>
    <t>-962271573</t>
  </si>
  <si>
    <t>6118726101</t>
  </si>
  <si>
    <t>Prah dubový L=162 B=15 cm</t>
  </si>
  <si>
    <t>1908357528</t>
  </si>
  <si>
    <t>6118726100</t>
  </si>
  <si>
    <t>Prah dubový L=147 B=15 cm</t>
  </si>
  <si>
    <t>-1088842410</t>
  </si>
  <si>
    <t>1347726109</t>
  </si>
  <si>
    <t>605978592</t>
  </si>
  <si>
    <t>271748785</t>
  </si>
  <si>
    <t>449320PC02</t>
  </si>
  <si>
    <t>Prenosný hasiaci prístroj snehový, s náplňou 5kg, piktogram</t>
  </si>
  <si>
    <t>-59594898</t>
  </si>
  <si>
    <t>-1049291375</t>
  </si>
  <si>
    <t>769</t>
  </si>
  <si>
    <t>Montáž vzduchotechnických zariadení</t>
  </si>
  <si>
    <t>769035093</t>
  </si>
  <si>
    <t>Montáž krycej mriežky kruhovej do priemeru 160 mm</t>
  </si>
  <si>
    <t>-980055539</t>
  </si>
  <si>
    <t>4290047808</t>
  </si>
  <si>
    <t>Krycia mriežka kruhová  150mm</t>
  </si>
  <si>
    <t>-777839622</t>
  </si>
  <si>
    <t>769035099</t>
  </si>
  <si>
    <t>Montáž krycej mriežky kruhovej priemeru 280-450 mm</t>
  </si>
  <si>
    <t>-1507080604</t>
  </si>
  <si>
    <t>4290047829</t>
  </si>
  <si>
    <t>Krycia mriežka kruhová 350mm</t>
  </si>
  <si>
    <t>-863115405</t>
  </si>
  <si>
    <t>998769203</t>
  </si>
  <si>
    <t>Presun hmôt pre montáž vzduchotechnických zariadení v stavbe (objekte) výšky nad 7 do 24 m</t>
  </si>
  <si>
    <t>-963614125</t>
  </si>
  <si>
    <t>771415016</t>
  </si>
  <si>
    <t>Montáž soklíkov z obkladačiek do tmelu veľ. 150 x 300 mm</t>
  </si>
  <si>
    <t>-719322607</t>
  </si>
  <si>
    <t>783222100</t>
  </si>
  <si>
    <t>Nátery kov.stav.doplnk.konštr. syntetické farby šedej na vzduchu schnúce dvojnásobné - 70µm</t>
  </si>
  <si>
    <t>-1991971033</t>
  </si>
  <si>
    <t>783226100</t>
  </si>
  <si>
    <t>Nátery kov.stav.doplnk.konštr. syntetické na vzduchu schnúce základný - 35µm</t>
  </si>
  <si>
    <t>1710082085</t>
  </si>
  <si>
    <t>783626200</t>
  </si>
  <si>
    <t>Nátery stolárskych výrobkov syntetické lazurovacím lakom 2x lakovaním</t>
  </si>
  <si>
    <t>993574993</t>
  </si>
  <si>
    <t>784452262</t>
  </si>
  <si>
    <t>-874984437</t>
  </si>
  <si>
    <t>784452362</t>
  </si>
  <si>
    <t>-1778567320</t>
  </si>
  <si>
    <t>-698445114</t>
  </si>
  <si>
    <t>001.3 - 3. časť ASR - krytý bazén</t>
  </si>
  <si>
    <t xml:space="preserve">    4 - Vodorovné konštrukcie</t>
  </si>
  <si>
    <t xml:space="preserve">    712 - Izolácie striech</t>
  </si>
  <si>
    <t xml:space="preserve">    776 - Podlahy povlakové</t>
  </si>
  <si>
    <t>M - Práce a dodávky M</t>
  </si>
  <si>
    <t xml:space="preserve">    25-M - Povrchová úprava strojov a zariadení</t>
  </si>
  <si>
    <t xml:space="preserve">    33-M - Montáže dopravných zariadení, skladových zariadení a váh</t>
  </si>
  <si>
    <t>OST - Ostatné</t>
  </si>
  <si>
    <t>311271323</t>
  </si>
  <si>
    <t>-1305933343</t>
  </si>
  <si>
    <t>311361825</t>
  </si>
  <si>
    <t>-979355410</t>
  </si>
  <si>
    <t>311321315</t>
  </si>
  <si>
    <t>Betón nadzákladových múrov, železový (bez výstuže) tr. C 20/25</t>
  </si>
  <si>
    <t>448355247</t>
  </si>
  <si>
    <t>311351152</t>
  </si>
  <si>
    <t>Debnenie nadzákladových múrov  obojstranné únosné-zhotovenie</t>
  </si>
  <si>
    <t>-1293626796</t>
  </si>
  <si>
    <t>311351153</t>
  </si>
  <si>
    <t>Debnenie nadzákladových múrov  obojstranné únosné-odstránenie</t>
  </si>
  <si>
    <t>566836310</t>
  </si>
  <si>
    <t>311361821</t>
  </si>
  <si>
    <t>Výstuž nadzákladových múrov 10505</t>
  </si>
  <si>
    <t>744632166</t>
  </si>
  <si>
    <t>311369999</t>
  </si>
  <si>
    <t>Dodávka a montáž prelivový bazénový žľab s mriežkou</t>
  </si>
  <si>
    <t>1943301</t>
  </si>
  <si>
    <t>311272511</t>
  </si>
  <si>
    <t>-2020533043</t>
  </si>
  <si>
    <t>317165121</t>
  </si>
  <si>
    <t>-1299844266</t>
  </si>
  <si>
    <t>317165205</t>
  </si>
  <si>
    <t>-98187640</t>
  </si>
  <si>
    <t>340239237</t>
  </si>
  <si>
    <t>-259205316</t>
  </si>
  <si>
    <t>Vodorovné konštrukcie</t>
  </si>
  <si>
    <t>430321313</t>
  </si>
  <si>
    <t>Schodiskové konštrukcie, betón železový tr. C 16/20</t>
  </si>
  <si>
    <t>-103763895</t>
  </si>
  <si>
    <t>434351141</t>
  </si>
  <si>
    <t>Debnenie stupňov na podstupňovej doske alebo na teréne pôdorysne priamočiarych zhotovenie</t>
  </si>
  <si>
    <t>-1058602067</t>
  </si>
  <si>
    <t>434351142</t>
  </si>
  <si>
    <t>Debnenie stupňov na podstupňovej doske alebo na teréne pôdorysne priamočiarych odstránenie</t>
  </si>
  <si>
    <t>1857381438</t>
  </si>
  <si>
    <t>434311115</t>
  </si>
  <si>
    <t>Stupne dusané na terén alebo dosku z betónu bez poteru, so zahladením povrchu tr. C 16/20</t>
  </si>
  <si>
    <t>-1285416818</t>
  </si>
  <si>
    <t>-510117023</t>
  </si>
  <si>
    <t>341267172</t>
  </si>
  <si>
    <t>-302328634</t>
  </si>
  <si>
    <t>611459171</t>
  </si>
  <si>
    <t>-1370068532</t>
  </si>
  <si>
    <t>611461116</t>
  </si>
  <si>
    <t xml:space="preserve">Príprava vnútorného podkladu stropov Univerzálny základ </t>
  </si>
  <si>
    <t>-1238945536</t>
  </si>
  <si>
    <t>611461135</t>
  </si>
  <si>
    <t>Vnútorná omietka stropov vápennocementová, strojné miešanie, ručné nanášanie, Jadrová omietka hr. 8 mm</t>
  </si>
  <si>
    <t>-1685995460</t>
  </si>
  <si>
    <t>611461184</t>
  </si>
  <si>
    <t>Vnútorná omietka stropov štuková, strojné miešanie, ručné nanášanie, hr. 3 mm</t>
  </si>
  <si>
    <t>-1369533615</t>
  </si>
  <si>
    <t>1035251542</t>
  </si>
  <si>
    <t>1958770379</t>
  </si>
  <si>
    <t>1816525032</t>
  </si>
  <si>
    <t>1305512675</t>
  </si>
  <si>
    <t>-1593245068</t>
  </si>
  <si>
    <t>621462222</t>
  </si>
  <si>
    <t>Vonkajšia omietka podhľadov tenkovrstvová, silikátová, škrabaná, hr. 2 mm</t>
  </si>
  <si>
    <t>925599392</t>
  </si>
  <si>
    <t>622464222</t>
  </si>
  <si>
    <t xml:space="preserve">Vonkajšia omietka stien tenkovrstvová , silikátová, škrabaná, hr. 2 mm </t>
  </si>
  <si>
    <t>-1263685160</t>
  </si>
  <si>
    <t>625253204</t>
  </si>
  <si>
    <t>-1665703137</t>
  </si>
  <si>
    <t>625253209.1</t>
  </si>
  <si>
    <t>1700866793</t>
  </si>
  <si>
    <t>625253213</t>
  </si>
  <si>
    <t>1149420868</t>
  </si>
  <si>
    <t>632200050</t>
  </si>
  <si>
    <t>Montáž dlažby 40x40 kladená na sucho na rektifikačné terče výšky nad 150 mm na plochých strechách, t</t>
  </si>
  <si>
    <t>1847939151</t>
  </si>
  <si>
    <t>592460013700</t>
  </si>
  <si>
    <t>751711658</t>
  </si>
  <si>
    <t>632456220</t>
  </si>
  <si>
    <t>Poter pieskovocementový stupňov (600kg cem./m3) hladený oceľovým hladidlom hr. 10 mm</t>
  </si>
  <si>
    <t>-1485102717</t>
  </si>
  <si>
    <t>943943221</t>
  </si>
  <si>
    <t>Montáž lešenia priestorového ľahkého bez podláh pri zaťaženie do 2 kPa, výšky do 10 m</t>
  </si>
  <si>
    <t>1599744855</t>
  </si>
  <si>
    <t>943943292</t>
  </si>
  <si>
    <t>Príplatok za prvý a každý ďalší i začatý mesiac používania lešenia priestorového ľahkého bez podláh výšky do 10 m a nad 10 do 22 m</t>
  </si>
  <si>
    <t>1550912941</t>
  </si>
  <si>
    <t>943943821</t>
  </si>
  <si>
    <t>Demontáž lešenia priestorového ľahkého bez podláh pri zaťaženie do 2 kPa, výšky do 10 m</t>
  </si>
  <si>
    <t>1315533032</t>
  </si>
  <si>
    <t>943955021</t>
  </si>
  <si>
    <t>Montáž lešeňovej podlahy s priečnikmi alebo pozdĺžnikmi výšky do do 10 m</t>
  </si>
  <si>
    <t>1892922083</t>
  </si>
  <si>
    <t>943955191</t>
  </si>
  <si>
    <t>Príplatok za prvý a každý i začatý mesiac použitia lešeňovej podlahy pre všetky výšky do 40 m</t>
  </si>
  <si>
    <t>364765514</t>
  </si>
  <si>
    <t>340001001</t>
  </si>
  <si>
    <t>Rezanie stenových pórobetónových blokopanelov hr. od 200 do 300 mm</t>
  </si>
  <si>
    <t>1070051590</t>
  </si>
  <si>
    <t>962032231</t>
  </si>
  <si>
    <t>Búranie muriva nadzákladového z tehál pálených, vápenopieskových,cementových na maltu,  -1,90500t</t>
  </si>
  <si>
    <t>1062185180</t>
  </si>
  <si>
    <t>965043341</t>
  </si>
  <si>
    <t>Búranie podkladov pod dlažby, liatych dlažieb a mazanín,betón s poterom,teracom hr.do 100 mm, plochy nad 4 m2  -2,20000t</t>
  </si>
  <si>
    <t>982017250</t>
  </si>
  <si>
    <t>965081712</t>
  </si>
  <si>
    <t>Búranie dlažieb, bez podklad. lôžka z xylolit., alebo keramických dlaždíc hr. do 10 mm,  -0,02000t</t>
  </si>
  <si>
    <t>-1509248934</t>
  </si>
  <si>
    <t>966001122.1</t>
  </si>
  <si>
    <t>Demontáž lavičky kotvenej skrutkami na pevný podklad</t>
  </si>
  <si>
    <t>-543301422</t>
  </si>
  <si>
    <t>968072355</t>
  </si>
  <si>
    <t>Vybúranie kovových rámov okien dvojitých alebo zdvojených, plochy do 2 m2,  -0,06100t</t>
  </si>
  <si>
    <t>-96690804</t>
  </si>
  <si>
    <t>968081125</t>
  </si>
  <si>
    <t>Vyvesenie plastového dverného krídla do suti plochy do 2 m2, -0,02600t</t>
  </si>
  <si>
    <t>741060258</t>
  </si>
  <si>
    <t>968082457</t>
  </si>
  <si>
    <t>Vybúranie plastových stien plných, zasklených alebo výkladných</t>
  </si>
  <si>
    <t>625883381</t>
  </si>
  <si>
    <t>971033641</t>
  </si>
  <si>
    <t>Vybúranie otvorov v murive tehl. plochy do 4 m2 hr. do 300 mm,  -1,87500t</t>
  </si>
  <si>
    <t>-1471264011</t>
  </si>
  <si>
    <t>978065072</t>
  </si>
  <si>
    <t>Odstránenie kontaktného zateplenia vrátane povrchovej úpravy z dosiek z minerálnej vlny hrúbky nad 120-160 mm,  -0,04382t</t>
  </si>
  <si>
    <t>1424762010</t>
  </si>
  <si>
    <t>712</t>
  </si>
  <si>
    <t>Izolácie striech</t>
  </si>
  <si>
    <t>712311101</t>
  </si>
  <si>
    <t>Zhotovenie povlakovej krytiny striech plochých do 10° za studena náterom penetračným</t>
  </si>
  <si>
    <t>-105677344</t>
  </si>
  <si>
    <t>1116331102</t>
  </si>
  <si>
    <t>1780741072</t>
  </si>
  <si>
    <t>712341559</t>
  </si>
  <si>
    <t>Zhotovenie povlak. krytiny striech plochých do 10° pásmi pritav. NAIP na celej ploche</t>
  </si>
  <si>
    <t>1108460996</t>
  </si>
  <si>
    <t>628527PC01</t>
  </si>
  <si>
    <t>-1880419947</t>
  </si>
  <si>
    <t>712370050.1</t>
  </si>
  <si>
    <t>Zhotovenie povlakovej krytiny striech plochých do 10°PVC-P fóliou položenou voľne so zvarením spoju</t>
  </si>
  <si>
    <t>-411374976</t>
  </si>
  <si>
    <t>2837751503.1</t>
  </si>
  <si>
    <t>-1764473909</t>
  </si>
  <si>
    <t>2837751513</t>
  </si>
  <si>
    <t>-1615783541</t>
  </si>
  <si>
    <t>2837751516</t>
  </si>
  <si>
    <t>-916109753</t>
  </si>
  <si>
    <t>712841559</t>
  </si>
  <si>
    <t>Zhotovenie povlakovej krytiny striech vytiahnutím izolačného povlaku pásmi pritavením NAIP</t>
  </si>
  <si>
    <t>489912681</t>
  </si>
  <si>
    <t>-2131360752</t>
  </si>
  <si>
    <t>712873230</t>
  </si>
  <si>
    <t>Zhotovenie povlakovej krytiny vytiahnutím izol.povlaku z PVC-P fólie na konštrukcie prevyšujúce úroveň strechy do 50 cm so zvarením spoju</t>
  </si>
  <si>
    <t>54148706</t>
  </si>
  <si>
    <t>2837751505</t>
  </si>
  <si>
    <t>Fólia na detaily fólia na detaily,1,5mm,š.1,05m (21m2)</t>
  </si>
  <si>
    <t>615448578</t>
  </si>
  <si>
    <t>-490320220</t>
  </si>
  <si>
    <t>712990040</t>
  </si>
  <si>
    <t>Položenie geotextílie vodorovne alebo zvislo na strechy ploché do 10°</t>
  </si>
  <si>
    <t>513992270</t>
  </si>
  <si>
    <t>693110001200</t>
  </si>
  <si>
    <t>1462363853</t>
  </si>
  <si>
    <t>998712203</t>
  </si>
  <si>
    <t>Presun hmôt pre izoláciu povlakovej krytiny v objektoch výšky nad 12 do 24 m</t>
  </si>
  <si>
    <t>1422160948</t>
  </si>
  <si>
    <t>2837623101</t>
  </si>
  <si>
    <t xml:space="preserve">Systémová doska pre rúrku hrúbka 15+21mm </t>
  </si>
  <si>
    <t>1335337315</t>
  </si>
  <si>
    <t>713132215</t>
  </si>
  <si>
    <t>Montáž tepelnej izolácie podzemných stien a základov xps kotvením a lepením</t>
  </si>
  <si>
    <t>-1182814784</t>
  </si>
  <si>
    <t>283750001800</t>
  </si>
  <si>
    <t>-1762615285</t>
  </si>
  <si>
    <t>713142160</t>
  </si>
  <si>
    <t>Montáž tepelnej izolácie striech plochých do 10° spádovými doskami z polystyrénu v jednej vrstve</t>
  </si>
  <si>
    <t>709026819</t>
  </si>
  <si>
    <t>117</t>
  </si>
  <si>
    <t>28375000PC01</t>
  </si>
  <si>
    <t>565248536</t>
  </si>
  <si>
    <t>118</t>
  </si>
  <si>
    <t>713142250</t>
  </si>
  <si>
    <t>Montáž tepelnej izolácie striech plochých do 10° polystyrénom, dvojvrstvová kladenými voľne</t>
  </si>
  <si>
    <t>1745959002</t>
  </si>
  <si>
    <t>119</t>
  </si>
  <si>
    <t>283750004230</t>
  </si>
  <si>
    <t>Doska z polyiso tuhej peny PIR  hr. 70 mm</t>
  </si>
  <si>
    <t>621417977</t>
  </si>
  <si>
    <t>120</t>
  </si>
  <si>
    <t>121</t>
  </si>
  <si>
    <t>122</t>
  </si>
  <si>
    <t>123</t>
  </si>
  <si>
    <t>124</t>
  </si>
  <si>
    <t>725220832</t>
  </si>
  <si>
    <t>Demontáž vane vane rovnej do sute,  -0.08510t</t>
  </si>
  <si>
    <t>-689214081</t>
  </si>
  <si>
    <t>125</t>
  </si>
  <si>
    <t>126</t>
  </si>
  <si>
    <t>725840870</t>
  </si>
  <si>
    <t>Demontáž batérie vaňovej, sprchovej nástennej,  -0,00225t</t>
  </si>
  <si>
    <t>340140043</t>
  </si>
  <si>
    <t>127</t>
  </si>
  <si>
    <t>128</t>
  </si>
  <si>
    <t>76312PC01</t>
  </si>
  <si>
    <t>SDK obklad zvodov, stlpov, vedení , doska RB 12,5mm + podkonštrukcia</t>
  </si>
  <si>
    <t>1926270322</t>
  </si>
  <si>
    <t>129</t>
  </si>
  <si>
    <t>130</t>
  </si>
  <si>
    <t>131</t>
  </si>
  <si>
    <t>1576890037</t>
  </si>
  <si>
    <t>132</t>
  </si>
  <si>
    <t>764441419</t>
  </si>
  <si>
    <t>Cezatikový chrlič 150x150mm z pozinkovaného farbeného PZf plechu, dĺžky do 500 mm</t>
  </si>
  <si>
    <t>1725827006</t>
  </si>
  <si>
    <t>133</t>
  </si>
  <si>
    <t>998764203</t>
  </si>
  <si>
    <t>Presun hmôt pre konštrukcie klampiarske v objektoch výšky nad 12 do 24 m</t>
  </si>
  <si>
    <t>462929937</t>
  </si>
  <si>
    <t>134</t>
  </si>
  <si>
    <t>1425044920</t>
  </si>
  <si>
    <t>135</t>
  </si>
  <si>
    <t>611312PC02</t>
  </si>
  <si>
    <t>Zasklená stena drevená 3000/2550mm s integrovanými dverami 1800/2150mm + nadsvetlík + bočné pevné svetlíky</t>
  </si>
  <si>
    <t>1060811234</t>
  </si>
  <si>
    <t>136</t>
  </si>
  <si>
    <t>-643568433</t>
  </si>
  <si>
    <t>137</t>
  </si>
  <si>
    <t>766411821</t>
  </si>
  <si>
    <t xml:space="preserve">Demontáž obloženia stien panelmi, palub. doskami,  -0,01098t   </t>
  </si>
  <si>
    <t>1089253495</t>
  </si>
  <si>
    <t>138</t>
  </si>
  <si>
    <t>766411822</t>
  </si>
  <si>
    <t>Demontáž obloženia stien panelmi, podkladových roštov,  -0,00800t</t>
  </si>
  <si>
    <t>-2074588346</t>
  </si>
  <si>
    <t>139</t>
  </si>
  <si>
    <t>76641PC01</t>
  </si>
  <si>
    <t>Demontáž laminátových panelov bazéna, vr. odvozu a likvidácie odpadu</t>
  </si>
  <si>
    <t>-239367717</t>
  </si>
  <si>
    <t>140</t>
  </si>
  <si>
    <t>76662353.1</t>
  </si>
  <si>
    <t>Montáž  okna výsuvného interiérového</t>
  </si>
  <si>
    <t>1832668397</t>
  </si>
  <si>
    <t>141</t>
  </si>
  <si>
    <t>611305PC01</t>
  </si>
  <si>
    <t>Okno drevené  interiérové výsuvné š/v 1400/1000mm (výdaj lístkov)</t>
  </si>
  <si>
    <t>-1422907284</t>
  </si>
  <si>
    <t>142</t>
  </si>
  <si>
    <t>Montáž dverí plastových, vchodových so zasklením, za 1 m obvodu dverí</t>
  </si>
  <si>
    <t>-964180238</t>
  </si>
  <si>
    <t>143</t>
  </si>
  <si>
    <t>6114124002</t>
  </si>
  <si>
    <t>Plastové zaskl.stena 5400/3200mm členená s dvojkrídl.posuvnými dverami 1800/2100mm + pevné svetlíky , 5-komrový profil, izolačné trojsklo, kovanie, bez prahu, rošiirov.profily     "2"</t>
  </si>
  <si>
    <t>1148828001</t>
  </si>
  <si>
    <t>144</t>
  </si>
  <si>
    <t>6114124004</t>
  </si>
  <si>
    <t>Plastové zaskl.stena 5400/2150mm členená s dvojkrídl.otváravými dverami 1800/1970mm + pevné svetlíky , 5-komrový profil, izolačné trojsklo, kovanie, s prahom, rošiirov.profily     "7"</t>
  </si>
  <si>
    <t>312933377</t>
  </si>
  <si>
    <t>145</t>
  </si>
  <si>
    <t>6114124007</t>
  </si>
  <si>
    <t>Plastové interiérové dvere  1800/2100 mm dvojkrídlové,rám, kovanie</t>
  </si>
  <si>
    <t>-423866784</t>
  </si>
  <si>
    <t>146</t>
  </si>
  <si>
    <t>6114124008</t>
  </si>
  <si>
    <t>Plastové zaskl.stena interiérová 2650/3000mm členená s dvojkrídl.otváravými dverami 1600/2100mm + pevné svetlíky , kovanie</t>
  </si>
  <si>
    <t>-354558803</t>
  </si>
  <si>
    <t>147</t>
  </si>
  <si>
    <t>6114124009</t>
  </si>
  <si>
    <t xml:space="preserve">Plastové zaskl.stena 1900/2600mm členená s jednokrídl.otváravými dverami 900/2600mm + pevný svetlík , 5-komrový profil, izolačné trojsklo, kovanie, s prahom, rošiirov.profily     </t>
  </si>
  <si>
    <t>-1421031342</t>
  </si>
  <si>
    <t>148</t>
  </si>
  <si>
    <t>766641162</t>
  </si>
  <si>
    <t>Demontáž  a opätovná montáž jestvujúcich dverí plastových, za 1 m obvodu dverí</t>
  </si>
  <si>
    <t>2135472590</t>
  </si>
  <si>
    <t>149</t>
  </si>
  <si>
    <t>606911525</t>
  </si>
  <si>
    <t>150</t>
  </si>
  <si>
    <t>-685608790</t>
  </si>
  <si>
    <t>151</t>
  </si>
  <si>
    <t>6117103113.4</t>
  </si>
  <si>
    <t>Dvere  vnútorné plné s povrch.úpravou CPL laminát, jednokrídlové 600/1970mm (podľa výberu investora)</t>
  </si>
  <si>
    <t>-596641093</t>
  </si>
  <si>
    <t>152</t>
  </si>
  <si>
    <t>6117103113.5</t>
  </si>
  <si>
    <t>Dvere  vnútorné plné s povrch.úpravou CPL laminát, jednokrídlové 800/1600mm (podľa výberu investora)</t>
  </si>
  <si>
    <t>-493461366</t>
  </si>
  <si>
    <t>153</t>
  </si>
  <si>
    <t>6117103113.6</t>
  </si>
  <si>
    <t>Dvere  vnútorné plné s povrch.úpravou CPL laminát, jednokrídlové 900/1600mm (podľa výberu investora)</t>
  </si>
  <si>
    <t>6862987</t>
  </si>
  <si>
    <t>154</t>
  </si>
  <si>
    <t>-214199229</t>
  </si>
  <si>
    <t>155</t>
  </si>
  <si>
    <t>1114072339</t>
  </si>
  <si>
    <t>156</t>
  </si>
  <si>
    <t>157</t>
  </si>
  <si>
    <t>158</t>
  </si>
  <si>
    <t>-481968826</t>
  </si>
  <si>
    <t>159</t>
  </si>
  <si>
    <t>-1929748573</t>
  </si>
  <si>
    <t>160</t>
  </si>
  <si>
    <t>2106615683</t>
  </si>
  <si>
    <t>161</t>
  </si>
  <si>
    <t>-919224784</t>
  </si>
  <si>
    <t>162</t>
  </si>
  <si>
    <t>766694112</t>
  </si>
  <si>
    <t>Montáž parapetnej dosky drevenej šírky do 300 mm, dĺžky 1000-1600 mm</t>
  </si>
  <si>
    <t>46016172</t>
  </si>
  <si>
    <t>163</t>
  </si>
  <si>
    <t>6119000400</t>
  </si>
  <si>
    <t>-775627783</t>
  </si>
  <si>
    <t>164</t>
  </si>
  <si>
    <t>6119000940</t>
  </si>
  <si>
    <t>Plastové krytky k vnútorným parapetom Standard, pár vo farbe biela, svetlohnedá, tmavohnedá</t>
  </si>
  <si>
    <t>663748988</t>
  </si>
  <si>
    <t>165</t>
  </si>
  <si>
    <t>54889634</t>
  </si>
  <si>
    <t>166</t>
  </si>
  <si>
    <t>766694143</t>
  </si>
  <si>
    <t>Montáž parapetnej dosky plastovej šírky do 300 mm, dĺžky 1600-2600 mm</t>
  </si>
  <si>
    <t>2045850631</t>
  </si>
  <si>
    <t>167</t>
  </si>
  <si>
    <t>706167841</t>
  </si>
  <si>
    <t>168</t>
  </si>
  <si>
    <t>1451250788</t>
  </si>
  <si>
    <t>169</t>
  </si>
  <si>
    <t>-1475734396</t>
  </si>
  <si>
    <t>170</t>
  </si>
  <si>
    <t>215034423</t>
  </si>
  <si>
    <t>171</t>
  </si>
  <si>
    <t>6117103142.4</t>
  </si>
  <si>
    <t>Zárubňa  vnútorná, normal, laminát, hrúbka steny do 170mm,  š.600mm (podľa výberu investora)</t>
  </si>
  <si>
    <t>1782520173</t>
  </si>
  <si>
    <t>172</t>
  </si>
  <si>
    <t>6117103142.5</t>
  </si>
  <si>
    <t>Zárubňa  vnútorná, normal, laminát, hrúbka steny do 170mm,  š.800mm - výška atyp 1600mm (podľa výberu investora)</t>
  </si>
  <si>
    <t>-1615516753</t>
  </si>
  <si>
    <t>173</t>
  </si>
  <si>
    <t>6117103142.6</t>
  </si>
  <si>
    <t>Zárubňa  vnútorná, normal, laminát, hrúbka steny do 170mm,  š.900mm - výška atyp 1600mm (podľa výberu investora)</t>
  </si>
  <si>
    <t>1364286443</t>
  </si>
  <si>
    <t>174</t>
  </si>
  <si>
    <t>-536683464</t>
  </si>
  <si>
    <t>175</t>
  </si>
  <si>
    <t>-723935508</t>
  </si>
  <si>
    <t>176</t>
  </si>
  <si>
    <t>533518132</t>
  </si>
  <si>
    <t>177</t>
  </si>
  <si>
    <t>767131801.1</t>
  </si>
  <si>
    <t>Demontáž podhľadu z plechu FEAL,  -0,02200t</t>
  </si>
  <si>
    <t>-482267568</t>
  </si>
  <si>
    <t>178</t>
  </si>
  <si>
    <t>179</t>
  </si>
  <si>
    <t>767134831</t>
  </si>
  <si>
    <t>Demontáž oplechovania stien plechmi lamelami,  -0,00300t</t>
  </si>
  <si>
    <t>1911870432</t>
  </si>
  <si>
    <t>180</t>
  </si>
  <si>
    <t>767135831</t>
  </si>
  <si>
    <t>Demontáž roštu pre oplechovanie z lamiel,  -0,01000t</t>
  </si>
  <si>
    <t>-1173995483</t>
  </si>
  <si>
    <t>181</t>
  </si>
  <si>
    <t>667390199</t>
  </si>
  <si>
    <t>182</t>
  </si>
  <si>
    <t>1326160181</t>
  </si>
  <si>
    <t>183</t>
  </si>
  <si>
    <t>767996801</t>
  </si>
  <si>
    <t>Demontáž ostatných doplnkov stavieb s hmotnosťou jednotlivých dielov konštrukcií do 50 kg,  -0,00100t</t>
  </si>
  <si>
    <t>2077227726</t>
  </si>
  <si>
    <t>184</t>
  </si>
  <si>
    <t>76799999</t>
  </si>
  <si>
    <t>Rampa kotolne</t>
  </si>
  <si>
    <t>567763463</t>
  </si>
  <si>
    <t>185</t>
  </si>
  <si>
    <t>-1746080605</t>
  </si>
  <si>
    <t>186</t>
  </si>
  <si>
    <t>769082790</t>
  </si>
  <si>
    <t>Demontáž krycej mriežky hranatej prierezu 0.125-0.355 m2</t>
  </si>
  <si>
    <t>-1229158099</t>
  </si>
  <si>
    <t>187</t>
  </si>
  <si>
    <t>76908PC01</t>
  </si>
  <si>
    <t>Demontáž vzduchotechniky s odvozom a likvidáciou</t>
  </si>
  <si>
    <t>súb</t>
  </si>
  <si>
    <t>-522627460</t>
  </si>
  <si>
    <t>188</t>
  </si>
  <si>
    <t>771275307</t>
  </si>
  <si>
    <t>-999975673</t>
  </si>
  <si>
    <t>189</t>
  </si>
  <si>
    <t>5647350</t>
  </si>
  <si>
    <t>190</t>
  </si>
  <si>
    <t>771415017</t>
  </si>
  <si>
    <t>Montáž soklíkov z obkladačiek do tmelu veľ. 100 x 300 mm</t>
  </si>
  <si>
    <t>-1700291692</t>
  </si>
  <si>
    <t>191</t>
  </si>
  <si>
    <t>192</t>
  </si>
  <si>
    <t>193</t>
  </si>
  <si>
    <t>776</t>
  </si>
  <si>
    <t>Podlahy povlakové</t>
  </si>
  <si>
    <t>194</t>
  </si>
  <si>
    <t>776511810</t>
  </si>
  <si>
    <t>Odstránenie povlakových podláh z nášľapnej plochy lepených bez podložky,  -0,00100t</t>
  </si>
  <si>
    <t>2033635807</t>
  </si>
  <si>
    <t>195</t>
  </si>
  <si>
    <t>196</t>
  </si>
  <si>
    <t>197</t>
  </si>
  <si>
    <t>198</t>
  </si>
  <si>
    <t>783120442</t>
  </si>
  <si>
    <t>Nátery oceľových konštrukcií proti vlhkosti a protipožiarne - väzníky nad bazénovou halou</t>
  </si>
  <si>
    <t>1331820042</t>
  </si>
  <si>
    <t>199</t>
  </si>
  <si>
    <t>783891129</t>
  </si>
  <si>
    <t>Nátery ŽB panelov proti vlhkosti - panely nad bazénovou halou</t>
  </si>
  <si>
    <t>-1734727</t>
  </si>
  <si>
    <t>200</t>
  </si>
  <si>
    <t>201</t>
  </si>
  <si>
    <t>1065691377</t>
  </si>
  <si>
    <t>202</t>
  </si>
  <si>
    <t>-2031503348</t>
  </si>
  <si>
    <t>Práce a dodávky M</t>
  </si>
  <si>
    <t>25-M</t>
  </si>
  <si>
    <t>Povrchová úprava strojov a zariadení</t>
  </si>
  <si>
    <t>203</t>
  </si>
  <si>
    <t>250040313</t>
  </si>
  <si>
    <t>Otryskávanie kremičitým pieskom tr.II.spotreba piesku 96 kg/m2, výška 5 - 10 m</t>
  </si>
  <si>
    <t>998507153</t>
  </si>
  <si>
    <t>204</t>
  </si>
  <si>
    <t>581530000700</t>
  </si>
  <si>
    <t>Piesok kremičitý ST 10/40, frakcia 1,0-4,0 mm, balenie 50 kg</t>
  </si>
  <si>
    <t>-161073846</t>
  </si>
  <si>
    <t>205</t>
  </si>
  <si>
    <t>MV</t>
  </si>
  <si>
    <t>Murárske výpomoci</t>
  </si>
  <si>
    <t>1202304208</t>
  </si>
  <si>
    <t>206</t>
  </si>
  <si>
    <t>PM</t>
  </si>
  <si>
    <t>Podružný materiál</t>
  </si>
  <si>
    <t>-920585802</t>
  </si>
  <si>
    <t>207</t>
  </si>
  <si>
    <t>PPV</t>
  </si>
  <si>
    <t>Podiel pridružených výkonov</t>
  </si>
  <si>
    <t>72019318</t>
  </si>
  <si>
    <t>33-M</t>
  </si>
  <si>
    <t>Montáže dopravných zariadení, skladových zariadení a váh</t>
  </si>
  <si>
    <t>208</t>
  </si>
  <si>
    <t>330-PC01</t>
  </si>
  <si>
    <t>D+M stoličkový výťah</t>
  </si>
  <si>
    <t>721092285</t>
  </si>
  <si>
    <t>209</t>
  </si>
  <si>
    <t>724816431</t>
  </si>
  <si>
    <t>210</t>
  </si>
  <si>
    <t>-1749354615</t>
  </si>
  <si>
    <t>OST</t>
  </si>
  <si>
    <t>Ostatné</t>
  </si>
  <si>
    <t>211</t>
  </si>
  <si>
    <t>OST-01</t>
  </si>
  <si>
    <t xml:space="preserve">Ťažká bazénová folia, hr. 1,5 mm, hladká, vrátane drobného spojovacieho materiálu, lepidla a zálievky - bazén plavecký, dodávka a montáž_x000D_
</t>
  </si>
  <si>
    <t>262144</t>
  </si>
  <si>
    <t>1591635303</t>
  </si>
  <si>
    <t>212</t>
  </si>
  <si>
    <t>OST-02</t>
  </si>
  <si>
    <t xml:space="preserve">Označenie dráh, položenie fólie, bazén plavecký_x000D_
</t>
  </si>
  <si>
    <t>492829764</t>
  </si>
  <si>
    <t>213</t>
  </si>
  <si>
    <t>OST-03</t>
  </si>
  <si>
    <t xml:space="preserve">Pieskové lôžko, vyrovnávacie, bazén plavecký_x000D_
</t>
  </si>
  <si>
    <t>1167680057</t>
  </si>
  <si>
    <t>214</t>
  </si>
  <si>
    <t>OST-04</t>
  </si>
  <si>
    <t xml:space="preserve">Ťažká bazénová folia, hr. 1,5 mm, hladká, vrátane drobného spojovacieho materiálu, lepidla a zálievky - bazén detský, dodávka a montáž_x000D_
</t>
  </si>
  <si>
    <t>-1246066868</t>
  </si>
  <si>
    <t>215</t>
  </si>
  <si>
    <t>OST-05</t>
  </si>
  <si>
    <t xml:space="preserve">Pieskové lôžko, vyrovnávacie, bazén detský_x000D_
</t>
  </si>
  <si>
    <t>1657824721</t>
  </si>
  <si>
    <t>216</t>
  </si>
  <si>
    <t>OST-06</t>
  </si>
  <si>
    <t xml:space="preserve">Geotextília 300g/m2, plavecký bazén, dodávka a montáž_x000D_
</t>
  </si>
  <si>
    <t>1571183426</t>
  </si>
  <si>
    <t>217</t>
  </si>
  <si>
    <t>OST-07</t>
  </si>
  <si>
    <t xml:space="preserve">Geotextília 300g/m2, detský bazén, dodávka a montáž_x000D_
</t>
  </si>
  <si>
    <t>-2024082686</t>
  </si>
  <si>
    <t>218</t>
  </si>
  <si>
    <t>OST-08</t>
  </si>
  <si>
    <t xml:space="preserve">Doprava, materiál k plaveckému a detskému bazénu_x000D_
</t>
  </si>
  <si>
    <t>506666361</t>
  </si>
  <si>
    <t>219</t>
  </si>
  <si>
    <t>OST-09</t>
  </si>
  <si>
    <t>Saunová kabína, fínska sauna 3,5x3,0x2,5 m, saunová kabína obsahuje: podstavu, bloky stien a stropu
s tepelnou izoláciou a hliníkovou fóliou, saunové lavice, operadlá pri všetkých laviciach, 1 ks celosklenené
saunové dvere, čelné kryty na laviciach, vnút</t>
  </si>
  <si>
    <t>-79374481</t>
  </si>
  <si>
    <t>220</t>
  </si>
  <si>
    <t>OST-10</t>
  </si>
  <si>
    <t xml:space="preserve">Saunová pec k fínskej saune 16 kW, vrátane regulácie a kameňov, materiál nerez_x000D_
</t>
  </si>
  <si>
    <t>-953171270</t>
  </si>
  <si>
    <t>221</t>
  </si>
  <si>
    <t>OST-11</t>
  </si>
  <si>
    <t>Svetlo do fínskej sauny</t>
  </si>
  <si>
    <t>-1203552210</t>
  </si>
  <si>
    <t>222</t>
  </si>
  <si>
    <t>OST-12</t>
  </si>
  <si>
    <t>Montáž a doprava fínskej sauny</t>
  </si>
  <si>
    <t>1555840231</t>
  </si>
  <si>
    <t>223</t>
  </si>
  <si>
    <t>OST-13</t>
  </si>
  <si>
    <t>Revízia, fínska sauna</t>
  </si>
  <si>
    <t>1886620186</t>
  </si>
  <si>
    <t>224</t>
  </si>
  <si>
    <t>OST-14</t>
  </si>
  <si>
    <t>Infrakabína 2,00 x 1,20 x 2,15 m
saunová kabína obsahuje: podstavu, bloky stien a stropu, lavičku, opierku chrbta, ochranné mriežky pri všetkých žiaričoch, 1 ks
celosklenené saunové dvere/dymové, vonkajšie a vnútorné lišty,
vetraciu mriežku, rohož na pod</t>
  </si>
  <si>
    <t>2144670430</t>
  </si>
  <si>
    <t>225</t>
  </si>
  <si>
    <t>OST-15</t>
  </si>
  <si>
    <t>Infražiaričové jednotky, 350W, s ovládaním času, teploty a svetla</t>
  </si>
  <si>
    <t>-308287692</t>
  </si>
  <si>
    <t>226</t>
  </si>
  <si>
    <t>OST-16</t>
  </si>
  <si>
    <t>Doprava a montáž infrakabíny</t>
  </si>
  <si>
    <t>378400022</t>
  </si>
  <si>
    <t>227</t>
  </si>
  <si>
    <t>OST-17</t>
  </si>
  <si>
    <t>Soľná sauna, obklady stien sedačiek a stropu, mozaika</t>
  </si>
  <si>
    <t>-1055922612</t>
  </si>
  <si>
    <t>228</t>
  </si>
  <si>
    <t>OST-18</t>
  </si>
  <si>
    <t>Soľná sauna - hĺbkový základ LF, izolačná fólia, izolačná páska do
rohov, pružná lepiaca hmota, epoxidová škárovacia hmota
vhodná do pary</t>
  </si>
  <si>
    <t>-2099241898</t>
  </si>
  <si>
    <t>229</t>
  </si>
  <si>
    <t>OST-19</t>
  </si>
  <si>
    <t>Montáž</t>
  </si>
  <si>
    <t>31994396</t>
  </si>
  <si>
    <t>230</t>
  </si>
  <si>
    <t>OST-20</t>
  </si>
  <si>
    <t>Soľná sauna, celosklenené dvere s rámom 79/199</t>
  </si>
  <si>
    <t>148568926</t>
  </si>
  <si>
    <t>231</t>
  </si>
  <si>
    <t>OST-21</t>
  </si>
  <si>
    <t>Soľná sauna, led osvetlenie pod lavičkami</t>
  </si>
  <si>
    <t>-602712152</t>
  </si>
  <si>
    <t>232</t>
  </si>
  <si>
    <t>OST-22</t>
  </si>
  <si>
    <t>Soľná sauna, dekoračné osvetlenie LED+trafo</t>
  </si>
  <si>
    <t>384865799</t>
  </si>
  <si>
    <t>233</t>
  </si>
  <si>
    <t>OST-23</t>
  </si>
  <si>
    <t>1620566577</t>
  </si>
  <si>
    <t>234</t>
  </si>
  <si>
    <t>OST-24</t>
  </si>
  <si>
    <t>Soľná sauna, aerosólová inhalácia</t>
  </si>
  <si>
    <t>-896656076</t>
  </si>
  <si>
    <t>235</t>
  </si>
  <si>
    <t>OST-25</t>
  </si>
  <si>
    <t>Soľná sauna, elektrické vykurovanie lavíc, podlahy a operadiel, vrátane termostatu</t>
  </si>
  <si>
    <t>-448074614</t>
  </si>
  <si>
    <t>236</t>
  </si>
  <si>
    <t>OST-26</t>
  </si>
  <si>
    <t>Soľná sauna, inštalačný materiál</t>
  </si>
  <si>
    <t>-1936736909</t>
  </si>
  <si>
    <t>237</t>
  </si>
  <si>
    <t>OST-27</t>
  </si>
  <si>
    <t>Soľná sauna, doprava a montáž</t>
  </si>
  <si>
    <t>1580892220</t>
  </si>
  <si>
    <t>238</t>
  </si>
  <si>
    <t>OST-28</t>
  </si>
  <si>
    <t>Soľná sauna, oplachová sprška</t>
  </si>
  <si>
    <t>-432246084</t>
  </si>
  <si>
    <t>239</t>
  </si>
  <si>
    <t>OST-29</t>
  </si>
  <si>
    <t>Soľná sauna, lavice a operadlá z EPS, prefabrikáty</t>
  </si>
  <si>
    <t>2112116322</t>
  </si>
  <si>
    <t>240</t>
  </si>
  <si>
    <t>OST-30</t>
  </si>
  <si>
    <t>Soľná sauna, strop a oblúk prechodu na stenu</t>
  </si>
  <si>
    <t>-1941687306</t>
  </si>
  <si>
    <t>241</t>
  </si>
  <si>
    <t>OST-31</t>
  </si>
  <si>
    <t>Soľná sauna, montáž</t>
  </si>
  <si>
    <t>-1539593960</t>
  </si>
  <si>
    <t>242</t>
  </si>
  <si>
    <t>OST-32</t>
  </si>
  <si>
    <t>Soľná sauna, doprava</t>
  </si>
  <si>
    <t>-850238788</t>
  </si>
  <si>
    <t>243</t>
  </si>
  <si>
    <t>OST-33</t>
  </si>
  <si>
    <t>Parná sauna, obklady stien, sedačiek a stropu, mozaika</t>
  </si>
  <si>
    <t>-1461150122</t>
  </si>
  <si>
    <t>244</t>
  </si>
  <si>
    <t>OST-34</t>
  </si>
  <si>
    <t>Parná sauna, hĺbkový základ LF, izolačná fólia, izolačná páska do rohov,
pružná lepiaca hmota, epoxidová škárovacia hmota vhodná do pary</t>
  </si>
  <si>
    <t>650091613</t>
  </si>
  <si>
    <t>245</t>
  </si>
  <si>
    <t>OST-35</t>
  </si>
  <si>
    <t>-651524782</t>
  </si>
  <si>
    <t>246</t>
  </si>
  <si>
    <t>OST-36</t>
  </si>
  <si>
    <t>Parná sauna, celosklenené dvere s rámom, 79/199</t>
  </si>
  <si>
    <t>-1645714215</t>
  </si>
  <si>
    <t>247</t>
  </si>
  <si>
    <t>OST-37</t>
  </si>
  <si>
    <t>Parná sauna, led osvetlenie pod lavičkami</t>
  </si>
  <si>
    <t>-56046848</t>
  </si>
  <si>
    <t>248</t>
  </si>
  <si>
    <t>OST-38</t>
  </si>
  <si>
    <t>Parná sauna, dekoračné led osvetlenie s trafom</t>
  </si>
  <si>
    <t>1889461717</t>
  </si>
  <si>
    <t>249</t>
  </si>
  <si>
    <t>OST-39</t>
  </si>
  <si>
    <t>-900087464</t>
  </si>
  <si>
    <t>250</t>
  </si>
  <si>
    <t>OST-40</t>
  </si>
  <si>
    <t>Parná sauna, elektrické vyhrievanie lavíc, operadiel a podlahy s termostatom</t>
  </si>
  <si>
    <t>-1885274854</t>
  </si>
  <si>
    <t>251</t>
  </si>
  <si>
    <t>OST-41</t>
  </si>
  <si>
    <t>Parná sauna, inštalačný materiál</t>
  </si>
  <si>
    <t>-1357422956</t>
  </si>
  <si>
    <t>252</t>
  </si>
  <si>
    <t>OST-42</t>
  </si>
  <si>
    <t>Parná sauna, montáž a doprava</t>
  </si>
  <si>
    <t>56334793</t>
  </si>
  <si>
    <t>253</t>
  </si>
  <si>
    <t>OST-43</t>
  </si>
  <si>
    <t>Parná sauna, oplachová sprška</t>
  </si>
  <si>
    <t>-954972770</t>
  </si>
  <si>
    <t>254</t>
  </si>
  <si>
    <t>OST-44</t>
  </si>
  <si>
    <t>Parná sauna, lavice a operadlá z EPS, kompletne predvyrobené tvarované prefabrikáty z EPS –
podstava, sedák s operadlom s vrstvou sklotextilnej sieťky a
pružnej lepiacej malty</t>
  </si>
  <si>
    <t>-1006016341</t>
  </si>
  <si>
    <t>255</t>
  </si>
  <si>
    <t>OST-45</t>
  </si>
  <si>
    <t>Parná sauna, stropy a oblúk prechodu na stenu</t>
  </si>
  <si>
    <t>165838634</t>
  </si>
  <si>
    <t>256</t>
  </si>
  <si>
    <t>OST-46</t>
  </si>
  <si>
    <t>Parná sauna, montáž lavíc a stropov</t>
  </si>
  <si>
    <t>992284003</t>
  </si>
  <si>
    <t>257</t>
  </si>
  <si>
    <t>OST-47</t>
  </si>
  <si>
    <t>Parná sauna, doprava lavíc a stropov</t>
  </si>
  <si>
    <t>-567223216</t>
  </si>
  <si>
    <t>258</t>
  </si>
  <si>
    <t>OST-48</t>
  </si>
  <si>
    <t>Vírivka, telo, priemer 250 cm, výška 100 cm, monolitická kompozitná škrupina v oceľovom ráme, 7 masážnych pozícií, 14 nerezových trysiek, ohrev 6kW, s perličkou a dnovým vypúšťaním</t>
  </si>
  <si>
    <t>136393913</t>
  </si>
  <si>
    <t>259</t>
  </si>
  <si>
    <t>OST-49</t>
  </si>
  <si>
    <t>Vírivka, riadiaci systém</t>
  </si>
  <si>
    <t>-733367148</t>
  </si>
  <si>
    <t>260</t>
  </si>
  <si>
    <t>OST-50</t>
  </si>
  <si>
    <t>Vírivka, piesková filtrácia, vrátane čerpadla</t>
  </si>
  <si>
    <t>-476043321</t>
  </si>
  <si>
    <t>261</t>
  </si>
  <si>
    <t>OST-51</t>
  </si>
  <si>
    <t>Vírivka, plastová akumulačná nádoba, 1000l, vrátane armatúr</t>
  </si>
  <si>
    <t>-239830650</t>
  </si>
  <si>
    <t>262</t>
  </si>
  <si>
    <t>OST-52</t>
  </si>
  <si>
    <t>Vírivka, piesok, 300kg</t>
  </si>
  <si>
    <t>1894281981</t>
  </si>
  <si>
    <t>263</t>
  </si>
  <si>
    <t>OST-53</t>
  </si>
  <si>
    <t>Vírivka, automatická chemická stanica s meraním teploty</t>
  </si>
  <si>
    <t>1218899889</t>
  </si>
  <si>
    <t>264</t>
  </si>
  <si>
    <t>OST-54</t>
  </si>
  <si>
    <t>Vírivka, vločkovač</t>
  </si>
  <si>
    <t>1756488132</t>
  </si>
  <si>
    <t>265</t>
  </si>
  <si>
    <t>OST-55</t>
  </si>
  <si>
    <t>Vírivka, automaticcké vypúšťanie a stráženie hladiny akumulačnej nádoby</t>
  </si>
  <si>
    <t>408543629</t>
  </si>
  <si>
    <t>266</t>
  </si>
  <si>
    <t>OST-56</t>
  </si>
  <si>
    <t>Vírivka, termoizolačný kryt, dvojdielny</t>
  </si>
  <si>
    <t>1535423261</t>
  </si>
  <si>
    <t>267</t>
  </si>
  <si>
    <t>OST-57</t>
  </si>
  <si>
    <t>Vírivka, chromoterapeutické svetlo</t>
  </si>
  <si>
    <t>1010349174</t>
  </si>
  <si>
    <t>268</t>
  </si>
  <si>
    <t>OST-58</t>
  </si>
  <si>
    <t>Vírivka, inštalácia a kompletizácie</t>
  </si>
  <si>
    <t>-1489822341</t>
  </si>
  <si>
    <t>270</t>
  </si>
  <si>
    <t>001.5 - 5. časť ASR - fasáda</t>
  </si>
  <si>
    <t xml:space="preserve">    787 - Dokončovacie práce - zasklievanie</t>
  </si>
  <si>
    <t xml:space="preserve">    33-M - Montáže dopr.zariad.sklad.zar.a váh</t>
  </si>
  <si>
    <t>622255016.1</t>
  </si>
  <si>
    <t>Montáž stien prevetrávanej fasády z fasádnych dosiek, s oceľovou konštrukcou, uchytenie, s tepelnou izoláciou hr. 160 mm  s nakašírovanou fóliou</t>
  </si>
  <si>
    <t>438193184</t>
  </si>
  <si>
    <t>5915600101</t>
  </si>
  <si>
    <t>548000818</t>
  </si>
  <si>
    <t>622255036.1</t>
  </si>
  <si>
    <t>Montáž stien prevetrávanej fasády z drevených dosiek, s hliníkovou konštrukcou, uchytenie, s tepelnou izoláciou hr. 160 mm s nakašírovanou fóliou</t>
  </si>
  <si>
    <t>1590520465</t>
  </si>
  <si>
    <t>591560PC01</t>
  </si>
  <si>
    <t>1207264587</t>
  </si>
  <si>
    <t>-347564078</t>
  </si>
  <si>
    <t>625251302.1</t>
  </si>
  <si>
    <t>Kontaktný zatepľovací systém hr. 50 mm - štandardné riešenie (EPS-F), lepiace kotvy, vr. soklových a rohových líšt</t>
  </si>
  <si>
    <t>-589069277</t>
  </si>
  <si>
    <t>625251338.1</t>
  </si>
  <si>
    <t>Kontaktný zatepľovací systém hr. 140 mm - minerálne riešenie, skrutkovacie kotvy, vr. soklových a rohových líšt</t>
  </si>
  <si>
    <t>1527361400</t>
  </si>
  <si>
    <t>625251339.1</t>
  </si>
  <si>
    <t>Kontaktný zatepľovací systém hr. 160 mm - minerálne riešenie, skrutkovacie kotvy, vr. soklových a rohových líšt</t>
  </si>
  <si>
    <t>-790250938</t>
  </si>
  <si>
    <t>625251372</t>
  </si>
  <si>
    <t>Kontaktný zatepľovací systém ostenia hr. 30 mm - minerálne riešenie</t>
  </si>
  <si>
    <t>-1299500585</t>
  </si>
  <si>
    <t>625251381</t>
  </si>
  <si>
    <t>Kontaktný zatepľovací systém hr. 40 mm - riešenie pre sokel (XPS), skrutkovacie kotvy</t>
  </si>
  <si>
    <t>318323651</t>
  </si>
  <si>
    <t>625251385.1</t>
  </si>
  <si>
    <t>Kontaktný zatepľovací systém hr. 100 mm - riešenie pre sokel (XPS), skrutkovacie kotvy, vr. soklových a rohových líšt</t>
  </si>
  <si>
    <t>1385230329</t>
  </si>
  <si>
    <t>622464310</t>
  </si>
  <si>
    <t>Vonkajšia omietka stien mozaiková, ručné miešanie a nanášanie,  Mozaiková omietka</t>
  </si>
  <si>
    <t>-1961599298</t>
  </si>
  <si>
    <t>941941042</t>
  </si>
  <si>
    <t>Montáž lešenia ľahkého pracovného radového s podlahami šírky nad 1,00 do 1,20 m, výšky nad 10 do 30 m</t>
  </si>
  <si>
    <t>585684233</t>
  </si>
  <si>
    <t>941941292</t>
  </si>
  <si>
    <t>Príplatok za prvý a každý ďalší i začatý mesiac použitia lešenia ľahkého pracovného radového s podlahami šírky nad 1,00 do 1,20 m, v. nad 10 do 30 m</t>
  </si>
  <si>
    <t>48513790</t>
  </si>
  <si>
    <t>941941842</t>
  </si>
  <si>
    <t>Demontáž lešenia ľahkého pracovného radového s podlahami šírky nad 1,00 do 1,20 m, výšky nad 10 do 30 m</t>
  </si>
  <si>
    <t>-976239472</t>
  </si>
  <si>
    <t>944944103</t>
  </si>
  <si>
    <t>-2019987053</t>
  </si>
  <si>
    <t>944944803</t>
  </si>
  <si>
    <t>-2127262377</t>
  </si>
  <si>
    <t>978036191</t>
  </si>
  <si>
    <t>Otlčenie omietok šľachtených a pod., vonkajších brizolitových, v rozsahu do 100 %,  -0,05000t</t>
  </si>
  <si>
    <t>-1376998011</t>
  </si>
  <si>
    <t>978059631</t>
  </si>
  <si>
    <t>Odsekanie a odobratie stien z obkladačiek vonkajších nad 2 m2,  -0,08900t</t>
  </si>
  <si>
    <t>1945119359</t>
  </si>
  <si>
    <t>-604434056</t>
  </si>
  <si>
    <t>-1723425717</t>
  </si>
  <si>
    <t>-1602660655</t>
  </si>
  <si>
    <t>1827570865</t>
  </si>
  <si>
    <t>2127172113</t>
  </si>
  <si>
    <t>1725098409</t>
  </si>
  <si>
    <t>-119086508</t>
  </si>
  <si>
    <t>-204251838</t>
  </si>
  <si>
    <t>764410460</t>
  </si>
  <si>
    <t>Oplechovanie parapetov z poplast plechu, vrátane rohov r.š. 400 mm</t>
  </si>
  <si>
    <t>1886817927</t>
  </si>
  <si>
    <t>767112812.1</t>
  </si>
  <si>
    <t>Demontáž stien a priečok pre zasklenie - prevetrávaná fasáda</t>
  </si>
  <si>
    <t>71107240</t>
  </si>
  <si>
    <t>76711PC01</t>
  </si>
  <si>
    <t>-817131282</t>
  </si>
  <si>
    <t>76711PC02</t>
  </si>
  <si>
    <t>-1437567816</t>
  </si>
  <si>
    <t>76711PC03</t>
  </si>
  <si>
    <t>567310336</t>
  </si>
  <si>
    <t>-1087324995</t>
  </si>
  <si>
    <t>787</t>
  </si>
  <si>
    <t>Dokončovacie práce - zasklievanie</t>
  </si>
  <si>
    <t>787100812.1</t>
  </si>
  <si>
    <t>Vysklievanie stien a priečok - prevetrávaná fasáda</t>
  </si>
  <si>
    <t>320908205</t>
  </si>
  <si>
    <t>Montáže dopr.zariad.sklad.zar.a váh</t>
  </si>
  <si>
    <t>330010144</t>
  </si>
  <si>
    <t xml:space="preserve">Elektrický pojazdný žeriav </t>
  </si>
  <si>
    <t>-1648710140</t>
  </si>
  <si>
    <t>954871963</t>
  </si>
  <si>
    <t>001.6 - 6. časť ZTI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</si>
  <si>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</si>
  <si>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</si>
  <si>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</si>
  <si>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>N00 - Nepomenované práce</t>
  </si>
  <si>
    <t xml:space="preserve">    N01 - Nepomenovaný diel</t>
  </si>
  <si>
    <t>166101101</t>
  </si>
  <si>
    <t>Prehodenie neuľahnutého výkopku z horniny 1 až 4</t>
  </si>
  <si>
    <t>721</t>
  </si>
  <si>
    <t>Zdravotech. vnútorná kanalizácia</t>
  </si>
  <si>
    <t>721110917</t>
  </si>
  <si>
    <t>Oprava odpadového potrubia kameninového prepojenie doterajšieho potrubia DN 150</t>
  </si>
  <si>
    <t>721171208</t>
  </si>
  <si>
    <t>721171209</t>
  </si>
  <si>
    <t>721171308</t>
  </si>
  <si>
    <t>721171309</t>
  </si>
  <si>
    <t>721171310</t>
  </si>
  <si>
    <t>721171311</t>
  </si>
  <si>
    <t>721171408</t>
  </si>
  <si>
    <t>721171416</t>
  </si>
  <si>
    <t>721171417</t>
  </si>
  <si>
    <t>721171503</t>
  </si>
  <si>
    <t>721171505</t>
  </si>
  <si>
    <t>721171506</t>
  </si>
  <si>
    <t>721171508</t>
  </si>
  <si>
    <t>721194105</t>
  </si>
  <si>
    <t>Zriadenie prípojky na potrubí vyvedenie a upevnenie odpadových výpustiek D 50x1, 8</t>
  </si>
  <si>
    <t>721194106</t>
  </si>
  <si>
    <t>Zriadenie prípojky na potrubí vyvedenie a upevnenie odpadových výpustiek D 63x1, 8</t>
  </si>
  <si>
    <t>721194107</t>
  </si>
  <si>
    <t>Zriadenie prípojky na potrubí vyvedenie a upevnenie odpadových výpustiek D 75x1, 9</t>
  </si>
  <si>
    <t>721194109</t>
  </si>
  <si>
    <t>Zriadenie prípojky na potrubí vyvedenie a upevnenie odpadových výpustiek D 110x2, 3</t>
  </si>
  <si>
    <t>721212402</t>
  </si>
  <si>
    <t>Montáž podlahového vpustu, s vodorovným odtokom z PVC DN 75</t>
  </si>
  <si>
    <t>721221101</t>
  </si>
  <si>
    <t>Zápachová uzávierka umývadlová DN 30, 40 HUL 132/30, 40</t>
  </si>
  <si>
    <t>721229011</t>
  </si>
  <si>
    <t>Montáž podlahového odtokového žlabu dĺžky 800 mm pre montáž do stredu</t>
  </si>
  <si>
    <t>721233212</t>
  </si>
  <si>
    <t>Strešný vtok plastový korugovaný pre ploché strechy so zvislým odtokom DN 100 mm</t>
  </si>
  <si>
    <t>721274103</t>
  </si>
  <si>
    <t>Ventilačné hlavice strešná - plastové DN 100 HUL 810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</si>
  <si>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</si>
  <si>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</si>
  <si>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</si>
  <si>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</si>
  <si>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998721103</t>
  </si>
  <si>
    <t>Presun hmôt pre vnútornú kanalizáciu v objektoch výšky nad 12 do 24 m</t>
  </si>
  <si>
    <t>722</t>
  </si>
  <si>
    <t>Zdravotechnika - vnútorný vodovod</t>
  </si>
  <si>
    <t>722130214</t>
  </si>
  <si>
    <t>Potrubie z oceľ.rúr pozink.bezšvík.bežných-11 353.0, 10 004.0 zvarov. bežných-11 343.00 DN 32</t>
  </si>
  <si>
    <t>722130215</t>
  </si>
  <si>
    <t>Potrubie z oceľ.rúr pozink.bezšvík.bežných-11 353.0, 10 004.0 zvarov. bežných-11 343.00 DN 40</t>
  </si>
  <si>
    <t>722130216</t>
  </si>
  <si>
    <t>11DN50pozink</t>
  </si>
  <si>
    <t>722130217</t>
  </si>
  <si>
    <t>Potrubie z oceľ.rúr pozink.bezšvík.bežných-11 353.0, 10 004.0 zvarov. bežných-11 343.00 DN 65</t>
  </si>
  <si>
    <t>722131908</t>
  </si>
  <si>
    <t>Oprava vodovodného potrubia závitového medzikus do závitového potrubia s dlhým závitom G 3</t>
  </si>
  <si>
    <t>722171312</t>
  </si>
  <si>
    <t>722171313</t>
  </si>
  <si>
    <t>722171314</t>
  </si>
  <si>
    <t>722171315</t>
  </si>
  <si>
    <t>722171316</t>
  </si>
  <si>
    <t>722172216</t>
  </si>
  <si>
    <t>722190224</t>
  </si>
  <si>
    <t>Prípojka vodovodná z oceľových rúr pre pevné pripojenie DN 32</t>
  </si>
  <si>
    <t>722190226</t>
  </si>
  <si>
    <t>Prípojka vodovodná z oceľových rúr pre pevné pripojenie DN 50</t>
  </si>
  <si>
    <t>722190401</t>
  </si>
  <si>
    <t>Vyvedenie a upevnenie výpustky DN 15</t>
  </si>
  <si>
    <t>722190405</t>
  </si>
  <si>
    <t>Vyvedenie a upevnenie výpustky do DN 50</t>
  </si>
  <si>
    <t>722220111</t>
  </si>
  <si>
    <t>Montáž armatúry závitovej s jedným závitom, nástenka pre výtokový ventil G 1/2</t>
  </si>
  <si>
    <t>722220121</t>
  </si>
  <si>
    <t>Montáž armatúry závitovej s jedným závitom, nástenka pre batériu G 1/2</t>
  </si>
  <si>
    <t>pár</t>
  </si>
  <si>
    <t>722231041</t>
  </si>
  <si>
    <t>Montáž armatúry s dvoma závitmi, posúvač klinový G 1/2</t>
  </si>
  <si>
    <t>722231042</t>
  </si>
  <si>
    <t>Montáž armatúry s dvoma závitmi, posúvač klinový G 3/4</t>
  </si>
  <si>
    <t>722231043</t>
  </si>
  <si>
    <t>Montáž armatúry s dvoma závitmi, posúvač klinový G 1</t>
  </si>
  <si>
    <t>722231045</t>
  </si>
  <si>
    <t>Montáž armatúry s dvoma závitmi, posúvač klinový G 6/4</t>
  </si>
  <si>
    <t>722231046</t>
  </si>
  <si>
    <t>Montáž armatúry s dvoma závitmi, posúvač klinový G 2</t>
  </si>
  <si>
    <t>722231047</t>
  </si>
  <si>
    <t>Montáž armatúry s dvoma závitmi, posúvač klinový G 2 1/2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</si>
  <si>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</si>
  <si>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</si>
  <si>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</si>
  <si>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</si>
  <si>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998722103</t>
  </si>
  <si>
    <t>Presun hmôt pre vnútorný vodovod v objektoch výšky nad 12 do 24 m</t>
  </si>
  <si>
    <t>724</t>
  </si>
  <si>
    <t>Zdravotechnika - strojné vybavenie</t>
  </si>
  <si>
    <t>724149101</t>
  </si>
  <si>
    <t>Montáž čerpadla vodovodného strojového ponorného o výkone do 40 l, bez potrubia a príslušenstva</t>
  </si>
  <si>
    <t>4268150026</t>
  </si>
  <si>
    <t>725119401</t>
  </si>
  <si>
    <t>Montáž záchodovej misy volne stojacej s šikmým odpadom</t>
  </si>
  <si>
    <t>725119705</t>
  </si>
  <si>
    <t>Montáž predstenového systému záchodov do bytových jadier medzi dve steny (napr.GEBERIT, AlcaPlast)</t>
  </si>
  <si>
    <t>725129210</t>
  </si>
  <si>
    <t>Montáž pisoárového záchodku z bieleho diturvitu s automatickým splachovaním</t>
  </si>
  <si>
    <t>725219201</t>
  </si>
  <si>
    <t>Montáž umývadla na konzoly, bez výtokovej armatúry</t>
  </si>
  <si>
    <t>725219401</t>
  </si>
  <si>
    <t>Montáž umývadla na skrutky do muriva, bez výtokovej armatúry</t>
  </si>
  <si>
    <t>725219501</t>
  </si>
  <si>
    <t>Montáž umývadla zabudovaného do pultu, bez výtokovej aramtúry</t>
  </si>
  <si>
    <t>725219601</t>
  </si>
  <si>
    <t>Montáž stĺpa umývadla</t>
  </si>
  <si>
    <t>725245105</t>
  </si>
  <si>
    <t>Montáž - zástena sprchová do výšky 2000 mm a šírky 1200 mm - deliaca stienka</t>
  </si>
  <si>
    <t>1578913745</t>
  </si>
  <si>
    <t>725333350</t>
  </si>
  <si>
    <t>Montáž výlevky smaltovanej závesnej bez výtokovej armatúry</t>
  </si>
  <si>
    <t>5528161500</t>
  </si>
  <si>
    <t>Výlevka 231 s al poklopom 1a</t>
  </si>
  <si>
    <t>725829201</t>
  </si>
  <si>
    <t>Montáž batérie umývadlovej a drezovej nástennej pákovej, alebo klasickej</t>
  </si>
  <si>
    <t>725829203</t>
  </si>
  <si>
    <t>Montáž batérie umývadlovej a drezovej termostatickej</t>
  </si>
  <si>
    <t>725839225</t>
  </si>
  <si>
    <t>Montáž batérie vaňovej termostatickej</t>
  </si>
  <si>
    <t>725849201</t>
  </si>
  <si>
    <t>Montáž batérie sprchovej nástennej pákovej, klasickej</t>
  </si>
  <si>
    <t>N00</t>
  </si>
  <si>
    <t>Nepomenované práce</t>
  </si>
  <si>
    <t>N01</t>
  </si>
  <si>
    <t>Nepomenovaný diel</t>
  </si>
  <si>
    <t>BHG1</t>
  </si>
  <si>
    <t>BHG2</t>
  </si>
  <si>
    <t>BSHG</t>
  </si>
  <si>
    <t>č110zv</t>
  </si>
  <si>
    <t>č125zv</t>
  </si>
  <si>
    <t>čistiaci kus 125 zvislý</t>
  </si>
  <si>
    <t>E18</t>
  </si>
  <si>
    <t>expanzomat 18l</t>
  </si>
  <si>
    <t>GD</t>
  </si>
  <si>
    <t>GV15P</t>
  </si>
  <si>
    <t>GV20</t>
  </si>
  <si>
    <t>GV25P</t>
  </si>
  <si>
    <t>GV32V</t>
  </si>
  <si>
    <t>GV40P</t>
  </si>
  <si>
    <t>GV50P</t>
  </si>
  <si>
    <t>GV65</t>
  </si>
  <si>
    <t>HHZ</t>
  </si>
  <si>
    <t>hl 98SLM</t>
  </si>
  <si>
    <t>ČISTIACA TVAROVKA DO PODLAHY</t>
  </si>
  <si>
    <t>KS</t>
  </si>
  <si>
    <t>HL900</t>
  </si>
  <si>
    <t>privzdušňovacia hlavica D110</t>
  </si>
  <si>
    <t>MP6</t>
  </si>
  <si>
    <t>ND</t>
  </si>
  <si>
    <t>nerez. dvierka 30/15</t>
  </si>
  <si>
    <t>PK 50/63</t>
  </si>
  <si>
    <t>prechodka kov/plast 50/63</t>
  </si>
  <si>
    <t>PL1</t>
  </si>
  <si>
    <t>pluvia DOD + MONT</t>
  </si>
  <si>
    <t>SUB</t>
  </si>
  <si>
    <t>PO32</t>
  </si>
  <si>
    <t>ponSPY65</t>
  </si>
  <si>
    <t>pr1</t>
  </si>
  <si>
    <t>PZ1</t>
  </si>
  <si>
    <t>PZS</t>
  </si>
  <si>
    <t>pisoárová stienka</t>
  </si>
  <si>
    <t>SBT</t>
  </si>
  <si>
    <t>SO</t>
  </si>
  <si>
    <t>sPRCHOVý ODPAD HL 50W</t>
  </si>
  <si>
    <t>SPT</t>
  </si>
  <si>
    <t>spv32</t>
  </si>
  <si>
    <t>svz25</t>
  </si>
  <si>
    <t>svz32</t>
  </si>
  <si>
    <t>SVZ50</t>
  </si>
  <si>
    <t>Tl</t>
  </si>
  <si>
    <t>Ui</t>
  </si>
  <si>
    <t>US</t>
  </si>
  <si>
    <t>UZ1</t>
  </si>
  <si>
    <t>VP3</t>
  </si>
  <si>
    <t>vpusť HL70 proti vzdutej vode</t>
  </si>
  <si>
    <t>WC1</t>
  </si>
  <si>
    <t>WC3</t>
  </si>
  <si>
    <t>WC závesné OLYMP imob. ELKEM</t>
  </si>
  <si>
    <t>WCZ1</t>
  </si>
  <si>
    <t>z100</t>
  </si>
  <si>
    <t>Zátka DN 75-100</t>
  </si>
  <si>
    <t>ZM</t>
  </si>
  <si>
    <t>zs</t>
  </si>
  <si>
    <t>sedátko WC</t>
  </si>
  <si>
    <t>552260000300</t>
  </si>
  <si>
    <t>Sprchová stena pevná , rozmer 1200x2000 mm (podľa výberu investora)</t>
  </si>
  <si>
    <t>741412975</t>
  </si>
  <si>
    <t>001.7 - 7. časť PL</t>
  </si>
  <si>
    <t xml:space="preserve">    723 - Zdravotechnika - plynovod</t>
  </si>
  <si>
    <t xml:space="preserve">    734 - Ústredné kúrenie, armatúry.</t>
  </si>
  <si>
    <t xml:space="preserve">    23-M - Montáže potrubia</t>
  </si>
  <si>
    <t>723</t>
  </si>
  <si>
    <t>Zdravotechnika - plynovod</t>
  </si>
  <si>
    <t>723120202</t>
  </si>
  <si>
    <t>Potrubie z oceľových rúrok závitových čiernych spájaných zvarovaním - akosť 11 353.0 DN 15</t>
  </si>
  <si>
    <t>723120203</t>
  </si>
  <si>
    <t>Potrubie z oceľových rúrok závitových čiernych spájaných zvarovaním - akosť 11 353.0 DN 20</t>
  </si>
  <si>
    <t>723120205</t>
  </si>
  <si>
    <t>Potrubie z oceľových rúrok závitových čiernych spájaných zvarovaním - akosť 11 353.0 DN 32</t>
  </si>
  <si>
    <t>723150314</t>
  </si>
  <si>
    <t>Potrubie z oceľových rúrok hladkých čiernych spájaných zvarov. akosť 11 353.0 D 89/3, 6</t>
  </si>
  <si>
    <t>723150318</t>
  </si>
  <si>
    <t>Potrubie z oceľových rúrok hladkých čiernych spájaných zvarov. akosť 11 353.0 D 219/6, 3</t>
  </si>
  <si>
    <t>723150365</t>
  </si>
  <si>
    <t>Potrubie z oceľových rúrok hladkých čiernych, chránička D 38/2,6</t>
  </si>
  <si>
    <t>723150372</t>
  </si>
  <si>
    <t>Potrubie z oceľových rúrok hladkých čiernych, chránička D 133/4,5</t>
  </si>
  <si>
    <t>723190205</t>
  </si>
  <si>
    <t>Prípojka plynovodná z oceľových rúrok závitových čiernych spájaných na závit DN 32</t>
  </si>
  <si>
    <t>723190251</t>
  </si>
  <si>
    <t>Prípojka k strojom a zariadeniam vyvedenie a upevnenie plynov.výpustiek na potrubí DN15 s nástenkou</t>
  </si>
  <si>
    <t>723190901</t>
  </si>
  <si>
    <t>Oprava plynovodného potrubia uzatvorenie alebo otvorenie plynovodného potrubia pri opravách</t>
  </si>
  <si>
    <t>723190907</t>
  </si>
  <si>
    <t>Oprava plynovodného potrubia odvzdušnenie a napustenie potrubia</t>
  </si>
  <si>
    <t>723190919</t>
  </si>
  <si>
    <t>Oprava plynovodného potrubia navarenie odbočky na potrubie DN 80</t>
  </si>
  <si>
    <t>723219104</t>
  </si>
  <si>
    <t>Montáž prírubového posúvača plochého, hlavicového,guľového kohútika,plyn.filtra DN80</t>
  </si>
  <si>
    <t>3194620900</t>
  </si>
  <si>
    <t>Príruba privarovacia plochá PN 1,6 Mpa  DN 80</t>
  </si>
  <si>
    <t>723239201</t>
  </si>
  <si>
    <t>Montáž armatúr plynových s dvoma závitmi G 1/2 ostatné typy</t>
  </si>
  <si>
    <t>723239204</t>
  </si>
  <si>
    <t>Montáž armatúr plynových s dvoma závitmi G 1 1/4 ostatné typy</t>
  </si>
  <si>
    <t>4221547700</t>
  </si>
  <si>
    <t>Ventil uzatvárací D   80 mm V 34-111-540 III, PN 40 pre vodu a vodnú paru</t>
  </si>
  <si>
    <t>998723102</t>
  </si>
  <si>
    <t>Presun hmôt pre vnútorný plynovod v objektoch výšky nad 6 do 12 m</t>
  </si>
  <si>
    <t>3884100000</t>
  </si>
  <si>
    <t>Tlakomer deformačný kruhový typ 03360</t>
  </si>
  <si>
    <t>3883282200</t>
  </si>
  <si>
    <t>Teplomer  DTU  0--200°C, dĺžky stonky 100 mm</t>
  </si>
  <si>
    <t>3883293200</t>
  </si>
  <si>
    <t>Nádržka teplomerová dĺžky 105 mm lakovaná</t>
  </si>
  <si>
    <t>734</t>
  </si>
  <si>
    <t>Ústredné kúrenie, armatúry.</t>
  </si>
  <si>
    <t>734411143</t>
  </si>
  <si>
    <t>Teplomer technický s pevnou stopkou a nádržkou, rozsah do 200st. C DTR s dĺžkou stopky 160 mm</t>
  </si>
  <si>
    <t>734412130</t>
  </si>
  <si>
    <t>Montáž teplomeru technického axiálneho priemer 63 mm dĺžka 100 mm</t>
  </si>
  <si>
    <t>734424120</t>
  </si>
  <si>
    <t>Montáž tlakomera axiálneho priemer 63 mm</t>
  </si>
  <si>
    <t>783424340</t>
  </si>
  <si>
    <t>Nátery kov.potr.a armatúr syntet. potrubie do DN 50 mm dvojnás. 1x email a základný náter - 140µm</t>
  </si>
  <si>
    <t>783425350</t>
  </si>
  <si>
    <t>Nátery kov.potr.a armatúr syntet. potrubie do DN 100 mm dvojnás. 1x email a základný náter - 140µm</t>
  </si>
  <si>
    <t>783426360</t>
  </si>
  <si>
    <t>Nátery kov.potr.a armatúr syntet. do DN 150 mm farby bielej dvojnás. 1x email a základným náterom</t>
  </si>
  <si>
    <t>23-M</t>
  </si>
  <si>
    <t>Montáže potrubia</t>
  </si>
  <si>
    <t>230011114</t>
  </si>
  <si>
    <t>Montáž potrubia z oceľových rúr trieda 11 - 13 D x t 273 x 10</t>
  </si>
  <si>
    <t>1KD251</t>
  </si>
  <si>
    <t>klenuté dno DN250</t>
  </si>
  <si>
    <t>gv15</t>
  </si>
  <si>
    <t>GV32/P</t>
  </si>
  <si>
    <t>Nap</t>
  </si>
  <si>
    <t>Napojenie na terajší rozvod</t>
  </si>
  <si>
    <t>sub</t>
  </si>
  <si>
    <t>ph</t>
  </si>
  <si>
    <t>ponOŠ</t>
  </si>
  <si>
    <t>orientačný štítok</t>
  </si>
  <si>
    <t>sk</t>
  </si>
  <si>
    <t>skúšky a revízie</t>
  </si>
  <si>
    <t>vz15</t>
  </si>
  <si>
    <t>VZORKOVý VENTIL NA PLYN dn15</t>
  </si>
  <si>
    <t>Z15</t>
  </si>
  <si>
    <t>zátka DN15</t>
  </si>
  <si>
    <t>001.8 - 8. časť UVK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</si>
  <si>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</si>
  <si>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</si>
  <si>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</si>
  <si>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735 - Ústredné kúrenie, vykurov. telesá</t>
  </si>
  <si>
    <t>713311211.</t>
  </si>
  <si>
    <t>Montáž izolácie tepelnej telies rozdelovača</t>
  </si>
  <si>
    <t>2837741038</t>
  </si>
  <si>
    <t>713482111</t>
  </si>
  <si>
    <t>Montáž trubíc z PE, hr.do 10 mm,vnút.priemer do 38</t>
  </si>
  <si>
    <t>2837741534</t>
  </si>
  <si>
    <t>713482121</t>
  </si>
  <si>
    <t>Montáž trubíc z PE, hr.13-20 mm,vnút.priemer do 38</t>
  </si>
  <si>
    <t>2837741555</t>
  </si>
  <si>
    <t>2837741540</t>
  </si>
  <si>
    <t>713482131</t>
  </si>
  <si>
    <t>Montáž trubíc z PE, hr.25 mm,vnút.priemer do 38</t>
  </si>
  <si>
    <t>2837741571</t>
  </si>
  <si>
    <t>713482132</t>
  </si>
  <si>
    <t>Montáž trubíc z PE, hr.30 mm,vnút.priemer 42-70</t>
  </si>
  <si>
    <t>2837741583</t>
  </si>
  <si>
    <t>713482152,7</t>
  </si>
  <si>
    <t>Montáž trubíc z EPDM, hr.38-60,vnút.priemer 42-73</t>
  </si>
  <si>
    <t>115286</t>
  </si>
  <si>
    <t>bm</t>
  </si>
  <si>
    <t>115307</t>
  </si>
  <si>
    <t>713482153,8</t>
  </si>
  <si>
    <t>115286,9</t>
  </si>
  <si>
    <t>998713201</t>
  </si>
  <si>
    <t>Presun hmôt pre izolácie tepelné v objektoch výšky do 6 m</t>
  </si>
  <si>
    <t>731</t>
  </si>
  <si>
    <t>Ústredné kúrenie, kotolne</t>
  </si>
  <si>
    <t>7011991.1</t>
  </si>
  <si>
    <t>731261113m</t>
  </si>
  <si>
    <t>Montáž plynového kotla stacionárneho kompaktného kondenzačného</t>
  </si>
  <si>
    <t>731261113B</t>
  </si>
  <si>
    <t>Kondenzačný box</t>
  </si>
  <si>
    <t>731261113C</t>
  </si>
  <si>
    <t>Hydraulická prepojovacia sada</t>
  </si>
  <si>
    <t>731261113d</t>
  </si>
  <si>
    <t>Prepojenie teplej spiatočky</t>
  </si>
  <si>
    <t>484775511DM</t>
  </si>
  <si>
    <t>Montáž dymovodu</t>
  </si>
  <si>
    <t>484775511D</t>
  </si>
  <si>
    <t>Dymovod - viď ponuková cena</t>
  </si>
  <si>
    <t>731341999</t>
  </si>
  <si>
    <t>Komplex.skušky na tesnosť, dilatačné a funkčné, doregul.systému ÚK,zaučenie obsluhy investora</t>
  </si>
  <si>
    <t>hod.</t>
  </si>
  <si>
    <t>998731201</t>
  </si>
  <si>
    <t>Presun hmôt pre kotolne umiestnené vo výške (hĺbke) do 6 m</t>
  </si>
  <si>
    <t>732</t>
  </si>
  <si>
    <t>Ústredné kúrenie, strojovne</t>
  </si>
  <si>
    <t>6034571</t>
  </si>
  <si>
    <t>6034571M</t>
  </si>
  <si>
    <t>Montaž modulu</t>
  </si>
  <si>
    <t>619304</t>
  </si>
  <si>
    <t>Hliniková mriežka 250x300 mm, obj.č. 619 304</t>
  </si>
  <si>
    <t>619304M</t>
  </si>
  <si>
    <t>Montáž hlinikovej mriežky</t>
  </si>
  <si>
    <t>732111132.</t>
  </si>
  <si>
    <t>Rozdeľovač a zberač, teleso rozdeľovača a zberača akosť normy 11 353.0 do DN 125</t>
  </si>
  <si>
    <t>732111232.</t>
  </si>
  <si>
    <t>Rozdeľovač a zberač, príplatok k cene za každých ďalších i začatých 0,5 m dľžky telesa DN 125</t>
  </si>
  <si>
    <t>732111312</t>
  </si>
  <si>
    <t>Rozdeľovač a zberač, rúrkové hrdlo rozdeľovača a zberača bez príruby akosť nor. 11 353.0 DN do 25</t>
  </si>
  <si>
    <t>732111315</t>
  </si>
  <si>
    <t>Rozdeľovač a zberač, rúrkové hrdlo rozdeľovača a zberača bez príruby akosť nor. 11 353.0 DN do 40</t>
  </si>
  <si>
    <t>732111318</t>
  </si>
  <si>
    <t>Rozdeľovač a zberač, rúrkové hrdlo rozdeľovača a zberača bez príruby akosť nor. 11 353.0 DN do 65</t>
  </si>
  <si>
    <t>732111325</t>
  </si>
  <si>
    <t>Rozdeľovač a zberač, rúrkové hrdlo rozdeľovača a zberača bez príruby akosť normy 11 353.0 DN do 100</t>
  </si>
  <si>
    <t>732199100</t>
  </si>
  <si>
    <t>Montáž orientačného štítka</t>
  </si>
  <si>
    <t>5489511000</t>
  </si>
  <si>
    <t>Štítok smaltovaný do 5 písmen 10x15 mm</t>
  </si>
  <si>
    <t>4846733000</t>
  </si>
  <si>
    <t>732331051</t>
  </si>
  <si>
    <t>Montáž expanznej nádoby tlak 6 barov s membránou 140 l</t>
  </si>
  <si>
    <t>732351015.</t>
  </si>
  <si>
    <t>Montáž akumulačného zásobníka vykurovacej vody do 750 l</t>
  </si>
  <si>
    <t>48439001C</t>
  </si>
  <si>
    <t>4843900122m</t>
  </si>
  <si>
    <t>Montáž úpravne vody</t>
  </si>
  <si>
    <t>4843900122c</t>
  </si>
  <si>
    <t>732422055</t>
  </si>
  <si>
    <t>Montáž obehového čerpadla teplovodného DN 25 rozpon 180 mm výtlak 6 m</t>
  </si>
  <si>
    <t>4268155770a</t>
  </si>
  <si>
    <t>4268155770c</t>
  </si>
  <si>
    <t>998732201</t>
  </si>
  <si>
    <t>Presun hmôt pre strojovne v objektoch výšky do 6 m</t>
  </si>
  <si>
    <t>733</t>
  </si>
  <si>
    <t>Ústredné kúrenie, rozvodné potrubie</t>
  </si>
  <si>
    <t>733111112</t>
  </si>
  <si>
    <t>Potrubie z rúrok závitových oceľových bezšvových bežných strednotlakových DN 10</t>
  </si>
  <si>
    <t>733111113</t>
  </si>
  <si>
    <t>Potrubie z rúrok závitových oceľových bezšvových bežných strednotlakových DN 15</t>
  </si>
  <si>
    <t>733111114</t>
  </si>
  <si>
    <t>Potrubie z rúrok závitových oceľových bezšvových bežných strednotlakových DN 20</t>
  </si>
  <si>
    <t>733111115</t>
  </si>
  <si>
    <t>Potrubie z rúrok závitových oceľových bezšvových bežných strednotlakových DN 25</t>
  </si>
  <si>
    <t>733111116</t>
  </si>
  <si>
    <t>Potrubie z rúrok závitových oceľových bezšvových bežných strednotlakových DN 32</t>
  </si>
  <si>
    <t>733111117</t>
  </si>
  <si>
    <t>Potrubie z rúrok závitových oceľových bezšvových bežných strednotlakových DN 40</t>
  </si>
  <si>
    <t>733111118</t>
  </si>
  <si>
    <t>Potrubie z rúrok závitových oceľových bezšvových bežných strednotlakových DN 50</t>
  </si>
  <si>
    <t>733121125</t>
  </si>
  <si>
    <t>Potrubie z rúrok hladkých bezšvových nízkotlakových priemer 89/3,6</t>
  </si>
  <si>
    <t>733124115</t>
  </si>
  <si>
    <t>Zhotovenie rúrkového prechodu z rúrok hladkých kovaním 40/25</t>
  </si>
  <si>
    <t>733124118</t>
  </si>
  <si>
    <t>Zhotovenie rúrkového prechodu z rúrok hladkých kovaním 50/25</t>
  </si>
  <si>
    <t>733124123</t>
  </si>
  <si>
    <t>Zhotovenie rúrkového prechodu z rúrok hladkých kovaním 80/40</t>
  </si>
  <si>
    <t>722172219</t>
  </si>
  <si>
    <t>Potrubie z plastických hmôt z PP rúrok TPD 71-010-66 rad ťažký PN 1, 0 D 110/10,0</t>
  </si>
  <si>
    <t>3D16020</t>
  </si>
  <si>
    <t>PVK00011417</t>
  </si>
  <si>
    <t>733190107</t>
  </si>
  <si>
    <t>Tlaková skúška potrubia z oceľových rúrok závitových</t>
  </si>
  <si>
    <t>733190217</t>
  </si>
  <si>
    <t>Tlaková skúška potrubia z oceľových rúrok do priem. 89/5</t>
  </si>
  <si>
    <t>733191301</t>
  </si>
  <si>
    <t>Tlaková skúška plastového potrubia do 32 mm</t>
  </si>
  <si>
    <t>998733201</t>
  </si>
  <si>
    <t>Presun hmôt pre rozvody potrubia v objektoch výšky do 6 m</t>
  </si>
  <si>
    <t>3F0000m</t>
  </si>
  <si>
    <t>Montáž - Noppová platňa, dilatačný pás, plastifikátor</t>
  </si>
  <si>
    <t>3F03009</t>
  </si>
  <si>
    <t>3F08002</t>
  </si>
  <si>
    <t>3F08003</t>
  </si>
  <si>
    <t>3F09001</t>
  </si>
  <si>
    <t>734209101</t>
  </si>
  <si>
    <t>Montáž závitovej armatúry s 1 závitom do G 1/2</t>
  </si>
  <si>
    <t>734291112a</t>
  </si>
  <si>
    <t>734291112b</t>
  </si>
  <si>
    <t>734209104</t>
  </si>
  <si>
    <t>Montáž závitovej armatúry s 1 závitom G 3/4</t>
  </si>
  <si>
    <t>734291112c</t>
  </si>
  <si>
    <t>734209124</t>
  </si>
  <si>
    <t>Montáž závitovej armatúry s 3 závitmi G 3/4</t>
  </si>
  <si>
    <t>11600800</t>
  </si>
  <si>
    <t>734209125</t>
  </si>
  <si>
    <t>Montáž závitovej armatúry s 3 závitmi G 1</t>
  </si>
  <si>
    <t>11601100</t>
  </si>
  <si>
    <t>734209127</t>
  </si>
  <si>
    <t>Montáž závitovej armatúry s 3 závitmi G 6/4</t>
  </si>
  <si>
    <t>11603400</t>
  </si>
  <si>
    <t>12101300m</t>
  </si>
  <si>
    <t>Montáž servopohonu</t>
  </si>
  <si>
    <t>12101300</t>
  </si>
  <si>
    <t>RGD122m</t>
  </si>
  <si>
    <t>Montáž elektromagnetického ventilu</t>
  </si>
  <si>
    <t>RGD122</t>
  </si>
  <si>
    <t>734192433</t>
  </si>
  <si>
    <t>Klapka spätná L 10-117-616 P2, PN 1,6/120st. C DN 40</t>
  </si>
  <si>
    <t>734192434</t>
  </si>
  <si>
    <t>Klapka spätná L 10-117-616 P2, PN 1,6/120st. C DN 50</t>
  </si>
  <si>
    <t>734209112</t>
  </si>
  <si>
    <t>Montáž závitovej armatúry s 2 závitmi do G 1/2</t>
  </si>
  <si>
    <t>1210001</t>
  </si>
  <si>
    <t>1411151</t>
  </si>
  <si>
    <t>1772365</t>
  </si>
  <si>
    <t>1392300</t>
  </si>
  <si>
    <t>1772367</t>
  </si>
  <si>
    <t>1392301</t>
  </si>
  <si>
    <t>734209114</t>
  </si>
  <si>
    <t>Montáž závitovej armatúry s 2 závitmi G 3/4</t>
  </si>
  <si>
    <t>1210002</t>
  </si>
  <si>
    <t>1421702</t>
  </si>
  <si>
    <t>734209115</t>
  </si>
  <si>
    <t>Montáž závitovej armatúry s 2 závitmi G 1</t>
  </si>
  <si>
    <t>1210003</t>
  </si>
  <si>
    <t>1421703</t>
  </si>
  <si>
    <t>1411153</t>
  </si>
  <si>
    <t>734242215</t>
  </si>
  <si>
    <t>734209116</t>
  </si>
  <si>
    <t>Montáž závitovej armatúry s 2 závitmi G 5/4</t>
  </si>
  <si>
    <t>1421704</t>
  </si>
  <si>
    <t>1411114</t>
  </si>
  <si>
    <t>1210004</t>
  </si>
  <si>
    <t>734242216</t>
  </si>
  <si>
    <t>734209117</t>
  </si>
  <si>
    <t>Montáž závitovej armatúry s 2 závitmi G 6/4</t>
  </si>
  <si>
    <t>1210005</t>
  </si>
  <si>
    <t>1411115</t>
  </si>
  <si>
    <t>1421705</t>
  </si>
  <si>
    <t>734209118</t>
  </si>
  <si>
    <t>Montáž závitovej armatúry s 2 závitmi G 2</t>
  </si>
  <si>
    <t>1421706</t>
  </si>
  <si>
    <t>1411116</t>
  </si>
  <si>
    <t>Herz filter 2", veľkosť oka sieťoviny 0,75 mm  obj.č.1411116</t>
  </si>
  <si>
    <t>1210006</t>
  </si>
  <si>
    <t>734209120</t>
  </si>
  <si>
    <t>Montáž závitovej armatúry s 2 závitmi G 3</t>
  </si>
  <si>
    <t>142170001.1</t>
  </si>
  <si>
    <t>734213240</t>
  </si>
  <si>
    <t>Montáž ventilu odvzdušňovacieho závitového automatického G 3/8</t>
  </si>
  <si>
    <t>4848906380</t>
  </si>
  <si>
    <t>1923006</t>
  </si>
  <si>
    <t>1910280</t>
  </si>
  <si>
    <t>1923006m</t>
  </si>
  <si>
    <t>Montáž termostatatickej hlavice</t>
  </si>
  <si>
    <t>1609803</t>
  </si>
  <si>
    <t>734209100m</t>
  </si>
  <si>
    <t>Montáž prechodky rúrky z kom. plastov</t>
  </si>
  <si>
    <t>1853204</t>
  </si>
  <si>
    <t>1853204m</t>
  </si>
  <si>
    <t>Montáž - tyčový rozdeľovač DN 25, 4-okruhový</t>
  </si>
  <si>
    <t>1853205</t>
  </si>
  <si>
    <t>1853205M</t>
  </si>
  <si>
    <t>Montáž - tyčový rozdeľovač DN 25, 5-okruhový</t>
  </si>
  <si>
    <t>1853206</t>
  </si>
  <si>
    <t>1853206M</t>
  </si>
  <si>
    <t>Montáž - tyčový rozdeľovač DN 25, 6-okruhový</t>
  </si>
  <si>
    <t>1853208</t>
  </si>
  <si>
    <t>1853208m</t>
  </si>
  <si>
    <t>Montáž - tyčový rozdeľovač DN 25, 8-okruhový</t>
  </si>
  <si>
    <t>1853209</t>
  </si>
  <si>
    <t>1853209m</t>
  </si>
  <si>
    <t>Montáž - tyčový rozdeľovač DN 25, 9-okruhový</t>
  </si>
  <si>
    <t>1853210</t>
  </si>
  <si>
    <t>272</t>
  </si>
  <si>
    <t>1853210m</t>
  </si>
  <si>
    <t>Montáž - tyčový rozdeľovač DN 25, 10-okruhový</t>
  </si>
  <si>
    <t>274</t>
  </si>
  <si>
    <t>1856910</t>
  </si>
  <si>
    <t>276</t>
  </si>
  <si>
    <t>1856910m</t>
  </si>
  <si>
    <t>Montáž - skriňa rozdeľovača z oceľového plechu, šírka 600 mm</t>
  </si>
  <si>
    <t>278</t>
  </si>
  <si>
    <t>1856915</t>
  </si>
  <si>
    <t>280</t>
  </si>
  <si>
    <t>1856915m</t>
  </si>
  <si>
    <t>Montáž - skriňa rozdeľovača z oceľového plechu, šírka 750 mm</t>
  </si>
  <si>
    <t>282</t>
  </si>
  <si>
    <t>SKR118303</t>
  </si>
  <si>
    <t>284</t>
  </si>
  <si>
    <t>SKR118303M</t>
  </si>
  <si>
    <t>Montáž - skriňa rozdeľovača na stenu, šírka 550 mm</t>
  </si>
  <si>
    <t>286</t>
  </si>
  <si>
    <t>SKR118305</t>
  </si>
  <si>
    <t>288</t>
  </si>
  <si>
    <t>SKR118305M</t>
  </si>
  <si>
    <t>Montáž - skriňa rozdeľovača na stenu, šírka 800 mm</t>
  </si>
  <si>
    <t>290</t>
  </si>
  <si>
    <t>734411111</t>
  </si>
  <si>
    <t>Teplomer technický priamy s ochranným púzdrom - rozsah 0-120°C</t>
  </si>
  <si>
    <t>292</t>
  </si>
  <si>
    <t>734421130.</t>
  </si>
  <si>
    <t>294</t>
  </si>
  <si>
    <t>4849210149a.2</t>
  </si>
  <si>
    <t>296</t>
  </si>
  <si>
    <t>734173214</t>
  </si>
  <si>
    <t>Prírubový spoj PN 0, 6/I, 200st. C DN 50</t>
  </si>
  <si>
    <t>298</t>
  </si>
  <si>
    <t>998734201</t>
  </si>
  <si>
    <t>Presun hmôt pre armatúry v objektoch výšky do 6 m</t>
  </si>
  <si>
    <t>300</t>
  </si>
  <si>
    <t>735</t>
  </si>
  <si>
    <t>Ústredné kúrenie, vykurov. telesá</t>
  </si>
  <si>
    <t>735154040</t>
  </si>
  <si>
    <t>Montáž vykurovacieho telesa panelového jednoradového 600 mm/ dĺžky 400-600 mm</t>
  </si>
  <si>
    <t>302</t>
  </si>
  <si>
    <t>4845366620</t>
  </si>
  <si>
    <t>304</t>
  </si>
  <si>
    <t>735154141</t>
  </si>
  <si>
    <t>Montáž vykurovacieho telesa panelového dvojradového výšky 600 mm/ dĺžky 700-900 mm</t>
  </si>
  <si>
    <t>306</t>
  </si>
  <si>
    <t>4845380400</t>
  </si>
  <si>
    <t>308</t>
  </si>
  <si>
    <t>4845380450</t>
  </si>
  <si>
    <t>310</t>
  </si>
  <si>
    <t>4845380500</t>
  </si>
  <si>
    <t>312</t>
  </si>
  <si>
    <t>4845374400</t>
  </si>
  <si>
    <t>314</t>
  </si>
  <si>
    <t>735154142</t>
  </si>
  <si>
    <t>Montáž vykurovacieho telesa panelového dvojradového výšky 600 mm/ dĺžky 1000-1200 mm</t>
  </si>
  <si>
    <t>316</t>
  </si>
  <si>
    <t>4845380600</t>
  </si>
  <si>
    <t>318</t>
  </si>
  <si>
    <t>735154150</t>
  </si>
  <si>
    <t>Montáž vykurovacieho telesa panelového dvojradového výšky 900 mm/ dĺžky 400-600 mm</t>
  </si>
  <si>
    <t>320</t>
  </si>
  <si>
    <t>4845376000</t>
  </si>
  <si>
    <t>322</t>
  </si>
  <si>
    <t>735154241</t>
  </si>
  <si>
    <t>Montáž vykurovacieho telesa panelového trojradového výšky 600 mm/ dĺžky 700-900 mm</t>
  </si>
  <si>
    <t>324</t>
  </si>
  <si>
    <t>4845385200</t>
  </si>
  <si>
    <t>326</t>
  </si>
  <si>
    <t>4845385250</t>
  </si>
  <si>
    <t>328</t>
  </si>
  <si>
    <t>735154152</t>
  </si>
  <si>
    <t>Montáž vykurovacieho telesa panelového dvojradového výšky 900 mm/ dĺžky 1000-1200 mm</t>
  </si>
  <si>
    <t>330</t>
  </si>
  <si>
    <t>4845381800</t>
  </si>
  <si>
    <t>332</t>
  </si>
  <si>
    <t>735154153</t>
  </si>
  <si>
    <t>Montáž vykurovacieho telesa panelového dvojradového výšky 900 mm/ dĺžky 1400-1800 mm</t>
  </si>
  <si>
    <t>334</t>
  </si>
  <si>
    <t>4845381950</t>
  </si>
  <si>
    <t>336</t>
  </si>
  <si>
    <t>998735201</t>
  </si>
  <si>
    <t>Presun hmôt pre vykurovacie telesá v objektoch výšky do 6 m</t>
  </si>
  <si>
    <t>338</t>
  </si>
  <si>
    <t>767995101</t>
  </si>
  <si>
    <t>Montáž ostatných atypických  kovových stavebných doplnkových konštrukcií nad 5 kg</t>
  </si>
  <si>
    <t>340</t>
  </si>
  <si>
    <t>1321031012</t>
  </si>
  <si>
    <t>Profilový material na konzoly a závesy potrubia</t>
  </si>
  <si>
    <t>342</t>
  </si>
  <si>
    <t>783424140</t>
  </si>
  <si>
    <t>Nátery kov.potr.a armatúr syntet. do DN 50 mm farby bielej dvojnás. so základným náterom</t>
  </si>
  <si>
    <t>344</t>
  </si>
  <si>
    <t>Nátery kov.potr.a armatúr syntet. do DN 50 mm farby bielej dvojnás. 1x email a základný náter</t>
  </si>
  <si>
    <t>346</t>
  </si>
  <si>
    <t>783425150</t>
  </si>
  <si>
    <t>Nátery kov.potr.a armatúr syntetické potrubie do DN 100 mm dvojnásobné so základným náterom - 105µm</t>
  </si>
  <si>
    <t>348</t>
  </si>
  <si>
    <t>001.9 - 9. časť ELI</t>
  </si>
  <si>
    <t>Ing.Kaleta</t>
  </si>
  <si>
    <t xml:space="preserve">    210 01 - Rúrkové vedenie, krabice, svorkovnice</t>
  </si>
  <si>
    <t xml:space="preserve">    210 02 - Oc.konštr.pre vnút.rozvod, prístroje, rozvodne</t>
  </si>
  <si>
    <t xml:space="preserve">    210 13 - Spínacie, spúšťacie a regul.ústrojenstvo</t>
  </si>
  <si>
    <t xml:space="preserve">    210 14 - Ovládacie, návestné a signálne prístroje</t>
  </si>
  <si>
    <t xml:space="preserve">    210 19 - Rozvádzače, rozvodné skrine, dosky, svork.</t>
  </si>
  <si>
    <t xml:space="preserve">    210 20 - Svietidlá a osvetľovacie zariadenie</t>
  </si>
  <si>
    <t xml:space="preserve">    210 08 - Vodiče, šnúry a káble medené</t>
  </si>
  <si>
    <t xml:space="preserve">    213 2 - PPV a HZS</t>
  </si>
  <si>
    <t xml:space="preserve">    M36 - Montáž.prevádz., merac. a regul.zar</t>
  </si>
  <si>
    <t>210 01</t>
  </si>
  <si>
    <t>Rúrkové vedenie, krabice, svorkovnice</t>
  </si>
  <si>
    <t>21001-0003</t>
  </si>
  <si>
    <t>Montáž el-inšt rúrky (plast) ohybná, pod omietku D25 (d23)mm</t>
  </si>
  <si>
    <t>345 650I203</t>
  </si>
  <si>
    <t>Rúrka el-inšt PVC ohybná 019857 : FX 25, svetlosivá</t>
  </si>
  <si>
    <t>21001-0301</t>
  </si>
  <si>
    <t>Montáž krabice do muriva 1-nás KP (68) bez zapojenia, prístrojová</t>
  </si>
  <si>
    <t>kus</t>
  </si>
  <si>
    <t>345 612K002</t>
  </si>
  <si>
    <t>Krabica KU univerzálna : KU 68-1901 (D73x42) vodorovne max 3 krabice, šedá</t>
  </si>
  <si>
    <t>21001-0303</t>
  </si>
  <si>
    <t>Montáž krabice do muriva 4-5-nás KP (68) bez zapojenia, prístrojová</t>
  </si>
  <si>
    <t>345 600K400</t>
  </si>
  <si>
    <t>Krabica KP prístrojová 4-nás : KP 64/4 (285x70x45) šedá</t>
  </si>
  <si>
    <t>21001-0325</t>
  </si>
  <si>
    <t>Montáž krabice do dutých priečok KR (68) vrátane zapojenia, rozvodka s vekom a svorkovnicou</t>
  </si>
  <si>
    <t>345 608K000</t>
  </si>
  <si>
    <t>Krabica KR rozvodná : KU 68-1903 (D73x42) kompletná, vodorovne max 3 krabice, šedá</t>
  </si>
  <si>
    <t>21001-0326</t>
  </si>
  <si>
    <t>Montáž krabice do dutých priečok KR (97) vrátane zapojenia, rozvodka s vekom a svorkovnicou</t>
  </si>
  <si>
    <t>345 608K040</t>
  </si>
  <si>
    <t>Krabica KR rozvodná : KR 97/5 (D103x50) kompletná, šedá</t>
  </si>
  <si>
    <t>21001-0351</t>
  </si>
  <si>
    <t>Montáž krabice KR, vrátane zapojenia, vodiče do 4mm2, rozvodka IP40-66 (6455-11)</t>
  </si>
  <si>
    <t>345 620D701</t>
  </si>
  <si>
    <t>Krabica KR rozvodná uzatvorená IP67 : 6455-11P/2 (122x122x44,6) 4x vývodka Pg16 (5x4/4mm2) plast, svetlo sivý</t>
  </si>
  <si>
    <t>21001-0361P</t>
  </si>
  <si>
    <t>Montáž krabice PO</t>
  </si>
  <si>
    <t>345 621K337</t>
  </si>
  <si>
    <t>Krabica KO odbočná uzatvorená IP54 : 8135 PO, 8x vstup, plast, požiarne odolná, oranžová</t>
  </si>
  <si>
    <t>21101-0006</t>
  </si>
  <si>
    <t>Osadenie plastovej "hmoždinky", vyvŕtanie diery D 8mm, do muriva z ostro pálen. tehál, alebo stredne tvrdého kameňa</t>
  </si>
  <si>
    <t>345 955K001</t>
  </si>
  <si>
    <t>Hmoždinka PA : HM 8/1</t>
  </si>
  <si>
    <t>210 02</t>
  </si>
  <si>
    <t>Oc.konštr.pre vnút.rozvod, prístroje, rozvodne</t>
  </si>
  <si>
    <t>21002-0303</t>
  </si>
  <si>
    <t>Montáž káblového žľabu, výška bočnice 50, š.62 (mm), vrátane kolien, T-kusov, s podperami, s vekom</t>
  </si>
  <si>
    <t>553 4730K0974</t>
  </si>
  <si>
    <t>210 13</t>
  </si>
  <si>
    <t>Spínacie, spúšťacie a regul.ústrojenstvo</t>
  </si>
  <si>
    <t>21011-0001</t>
  </si>
  <si>
    <t>Montáž, spínač nástenný, zapustený IP20-44, rad.1</t>
  </si>
  <si>
    <t>345 350A801</t>
  </si>
  <si>
    <t>Spínač rad.1 , nástenný, kompletný, IP44, biely</t>
  </si>
  <si>
    <t>21011-0003</t>
  </si>
  <si>
    <t>Montáž, spínač nástenný, zapustený IP20-44, rad.5</t>
  </si>
  <si>
    <t>345 363A801</t>
  </si>
  <si>
    <t>Prepínač rad.5, nástenný, kompletný, IP44, biely</t>
  </si>
  <si>
    <t>21011-0004</t>
  </si>
  <si>
    <t>Montáž, spínač nástenný, zapustený IP20-44, rad.6</t>
  </si>
  <si>
    <t>345 374A211</t>
  </si>
  <si>
    <t>Prepínač rad.6 , zapustený, kompletný, IP44, biely</t>
  </si>
  <si>
    <t>21011-0041</t>
  </si>
  <si>
    <t>Montáž, spínač zapustený IP20, rad.1</t>
  </si>
  <si>
    <t>345 300A0001</t>
  </si>
  <si>
    <t>Spínač rad.1,  10A  biela, IP20</t>
  </si>
  <si>
    <t>21011-0045</t>
  </si>
  <si>
    <t>Montáž, prepínač zapustený IP20, rad.6</t>
  </si>
  <si>
    <t>345 324A052</t>
  </si>
  <si>
    <t>Spínač striedavý č.6 , 10A , biela , IP20</t>
  </si>
  <si>
    <t>21011-1011</t>
  </si>
  <si>
    <t>Montáž, zásuvka zapustená IP20-40, x-násobná 10/16A - 250V, koncová</t>
  </si>
  <si>
    <t>345 401A201</t>
  </si>
  <si>
    <t>Zásuvka 1-nás. s krytom, bez rámika (oc) biela  , IP20</t>
  </si>
  <si>
    <t>345 405A241</t>
  </si>
  <si>
    <t>Zásuvka 1-nás. s prepäť. ochranou (akust.sign) s krytom bez rámika (oc) biela , IP20</t>
  </si>
  <si>
    <t>345 534A221</t>
  </si>
  <si>
    <t>Rámik 4-násobný , vodorovný, biely</t>
  </si>
  <si>
    <t>21011-1012</t>
  </si>
  <si>
    <t>Montáž, zásuvka zapustená IP20-40, x-násobná 10/16A - 250V, priebežná</t>
  </si>
  <si>
    <t>345 411A201.</t>
  </si>
  <si>
    <t>Zásuvka 2-nás.  natočená (45°) kompletná (oc) biela</t>
  </si>
  <si>
    <t>21011-1021</t>
  </si>
  <si>
    <t>Montáž, zásuvka nástenná, zapustená IP40-44, x-násobná 10/16A - 250V, koncová</t>
  </si>
  <si>
    <t>345 420A241</t>
  </si>
  <si>
    <t>Zásuvka 1-nás. zapustená, kompletná, s viečkom (oc) IP44, biela</t>
  </si>
  <si>
    <t>21011-1021.</t>
  </si>
  <si>
    <t>345 420A821</t>
  </si>
  <si>
    <t>Zásuvka 1-nás.  nástenná, kompletná, s viečkom, IP44, biela</t>
  </si>
  <si>
    <t>21011-1511</t>
  </si>
  <si>
    <t>Montáž, vidlica priemyselná IP44, 16A/500V, 2P+Z</t>
  </si>
  <si>
    <t>358 025D800</t>
  </si>
  <si>
    <t>Vidlica 230V, 16A</t>
  </si>
  <si>
    <t>210 14</t>
  </si>
  <si>
    <t>Ovládacie, návestné a signálne prístroje</t>
  </si>
  <si>
    <t>21014-0461P</t>
  </si>
  <si>
    <t>Montáž, ovládač tlač. zapustený IP44, rad.1/0</t>
  </si>
  <si>
    <t>345 380A211</t>
  </si>
  <si>
    <t>Ovládač tlač. rad.1/0 , zapustený, kompletný (pp) IP44, biely</t>
  </si>
  <si>
    <t>21014-0652</t>
  </si>
  <si>
    <t>Montáž húkačky elektrickej (CE)</t>
  </si>
  <si>
    <t>374 102T086</t>
  </si>
  <si>
    <t>210 19</t>
  </si>
  <si>
    <t>Rozvádzače, rozvodné skrine, dosky, svork.</t>
  </si>
  <si>
    <t>21019-0001</t>
  </si>
  <si>
    <t>Montáž rozvodnice do 20kg</t>
  </si>
  <si>
    <t>21019-0002</t>
  </si>
  <si>
    <t>Montáž rozvodnice do 50kg</t>
  </si>
  <si>
    <t>21019-0003</t>
  </si>
  <si>
    <t>Montáž rozvodnice do 100kg</t>
  </si>
  <si>
    <t>21019-0004</t>
  </si>
  <si>
    <t>Montáž rozvodnice do 150kg</t>
  </si>
  <si>
    <t>357 000264678</t>
  </si>
  <si>
    <t>Rozvádzač RVZT</t>
  </si>
  <si>
    <t>357 000264679</t>
  </si>
  <si>
    <t>Rozvádzač RS1</t>
  </si>
  <si>
    <t>357 000264680</t>
  </si>
  <si>
    <t>Rozvádzač RS2</t>
  </si>
  <si>
    <t>357 000264681</t>
  </si>
  <si>
    <t>Rozvádzač RS3</t>
  </si>
  <si>
    <t>357 000264682</t>
  </si>
  <si>
    <t>Rozvádzač RS4</t>
  </si>
  <si>
    <t>357 000264683</t>
  </si>
  <si>
    <t>Skrinka OS</t>
  </si>
  <si>
    <t>357 000264684</t>
  </si>
  <si>
    <t>Rozvádzač DT1</t>
  </si>
  <si>
    <t>210 20</t>
  </si>
  <si>
    <t>Svietidlá a osvetľovacie zariadenie</t>
  </si>
  <si>
    <t>21020-0073P</t>
  </si>
  <si>
    <t>Montáž svietidla LED</t>
  </si>
  <si>
    <t>348 912104368</t>
  </si>
  <si>
    <t>21020-1039</t>
  </si>
  <si>
    <t>Montáž, interiérové žiarivkové svietidlo - 2x lineárna žiarivka 21-36W, prisadené, IP20-44</t>
  </si>
  <si>
    <t>348 912104366</t>
  </si>
  <si>
    <t>21020-1041</t>
  </si>
  <si>
    <t>Montáž, interiérové žiarivkové svietidlo - 2x lineárna žiarivka 14-18W, prisadené, IP20-44</t>
  </si>
  <si>
    <t>348 912104367</t>
  </si>
  <si>
    <t>21020-1042</t>
  </si>
  <si>
    <t>348 912104364</t>
  </si>
  <si>
    <t>21020-1045</t>
  </si>
  <si>
    <t>Montáž, interiérové žiarivkové svietidlo - 4x lineárna žiarivka 14-18W, prisadené, IP20-44</t>
  </si>
  <si>
    <t>348 912104363</t>
  </si>
  <si>
    <t>21020-1065P</t>
  </si>
  <si>
    <t>Montáž, interiérové žiarivkové svietidlo - 2x kompaktná žiarivka, vstavané, IP20-44</t>
  </si>
  <si>
    <t>348 912104365</t>
  </si>
  <si>
    <t>21020-1081</t>
  </si>
  <si>
    <t>Montáž, žiarivkové svietidlo - 2x lineárna žiarivka 21-36W, prisadené, IP54-66</t>
  </si>
  <si>
    <t>348 912104370</t>
  </si>
  <si>
    <t>21020-1081.</t>
  </si>
  <si>
    <t>348 912104369</t>
  </si>
  <si>
    <t>21120-0101</t>
  </si>
  <si>
    <t>Montáž, svietidlo núdzové, IP20-44</t>
  </si>
  <si>
    <t>348 912104281</t>
  </si>
  <si>
    <t>N - Svietidlo núdzové 8W,  1 hod, IP44</t>
  </si>
  <si>
    <t>210 08</t>
  </si>
  <si>
    <t>Vodiče, šnúry a káble medené</t>
  </si>
  <si>
    <t>21080-0646</t>
  </si>
  <si>
    <t>Montáž, vodič Cu prepojovací, lanové jadro, uložený pevne H07V-K, CYA 6</t>
  </si>
  <si>
    <t>341 010M425</t>
  </si>
  <si>
    <t>Vodič Cu (CYA) : H07V-K 6 GNYE lanko (RM) zel/žltý</t>
  </si>
  <si>
    <t>21080-0649</t>
  </si>
  <si>
    <t>Montáž, vodič Cu prepojovací, lanové jadro, uložený pevne H07V-K, CYA 25</t>
  </si>
  <si>
    <t>341 010M446</t>
  </si>
  <si>
    <t>Kábel Cu (CYA) : H07V-K 25 GNYE lano (RM) zel/žltý</t>
  </si>
  <si>
    <t>21080-2339</t>
  </si>
  <si>
    <t>Montáž, šnúra 500V, lanové jadro, uložená pevne H05VV-F (CYSY) 3x2,5</t>
  </si>
  <si>
    <t>341 450M228</t>
  </si>
  <si>
    <t>Kábel ohybný Cu 500V : (CYSY) H05VV-F 3X2,50</t>
  </si>
  <si>
    <t>21081-0045</t>
  </si>
  <si>
    <t>Montáž, kábel Cu 750V uložený pevne CYKY 3x1,5</t>
  </si>
  <si>
    <t>341 203M101</t>
  </si>
  <si>
    <t>Kábel Cu 750V : CYKY-O 3x1,5</t>
  </si>
  <si>
    <t>21081-0045.</t>
  </si>
  <si>
    <t>341 203M100</t>
  </si>
  <si>
    <t>Kábel Cu 750V : CYKY-J 3x1,5</t>
  </si>
  <si>
    <t>21081-0046</t>
  </si>
  <si>
    <t>Montáž, kábel Cu 750V uložený pevne CYKY 3x2,5</t>
  </si>
  <si>
    <t>341 203M110</t>
  </si>
  <si>
    <t>Kábel Cu 750V : CYKY-J 3x2,5</t>
  </si>
  <si>
    <t>21081-0055</t>
  </si>
  <si>
    <t>Montáž, kábel Cu 750V uložený pevne CYKY 5x1,5</t>
  </si>
  <si>
    <t>341 203M301</t>
  </si>
  <si>
    <t>Kábel Cu 750V : CYKY-O 5x1,5</t>
  </si>
  <si>
    <t>21081-0057</t>
  </si>
  <si>
    <t>Montáž, kábel Cu 750V uložený pevne CYKY 5x4-16</t>
  </si>
  <si>
    <t>341 203M320</t>
  </si>
  <si>
    <t>Kábel Cu 750V : CYKY-J 5x4</t>
  </si>
  <si>
    <t>21081-0057,</t>
  </si>
  <si>
    <t>341 203M340</t>
  </si>
  <si>
    <t>Kábel Cu 750V : CYKY-J 5x10</t>
  </si>
  <si>
    <t>21081-0057.</t>
  </si>
  <si>
    <t>341 203M330</t>
  </si>
  <si>
    <t>Kábel Cu 750V : CYKY-J 5x6</t>
  </si>
  <si>
    <t>21081-0112</t>
  </si>
  <si>
    <t>Montáž, kábel Cu 1kV uložený pevne CYKY 4x70, 3x70+35 (+50)</t>
  </si>
  <si>
    <t>341 303M130</t>
  </si>
  <si>
    <t>Kábel Cu 1kV : 1-CYKY-J 4x70</t>
  </si>
  <si>
    <t>21086-0221</t>
  </si>
  <si>
    <t>Montáž, kábel Cu signálny uložený pevne JYTY 2x1</t>
  </si>
  <si>
    <t>341 661M002</t>
  </si>
  <si>
    <t>Kábel Cu signálny JYTY 2x1</t>
  </si>
  <si>
    <t>21087-5611</t>
  </si>
  <si>
    <t>Montáž, kábel Cu 1kV uložený pevne CYKY 5x25</t>
  </si>
  <si>
    <t>341 303M200</t>
  </si>
  <si>
    <t>Kábel Cu 1kV : 1-CYKY-J 5x25</t>
  </si>
  <si>
    <t>21087-5612</t>
  </si>
  <si>
    <t>Montáž, kábel Cu 1kV uložený pevne CYKY 5x35</t>
  </si>
  <si>
    <t>341 303M210</t>
  </si>
  <si>
    <t>Kábel Cu 1kV : 1-CYKY-J 5x35</t>
  </si>
  <si>
    <t>21088-0305</t>
  </si>
  <si>
    <t>Montáž, bezhalogénový kábel Cu 750V uložený pevne CXKE,  3x1,5</t>
  </si>
  <si>
    <t>341 229E110</t>
  </si>
  <si>
    <t>Kábel bezhalogénový Cu 1kV : 1-CXKH-V 3-Jx1,5 RE P90-R B2ca-s1,d0,a1</t>
  </si>
  <si>
    <t>213 2</t>
  </si>
  <si>
    <t>PPV a HZS</t>
  </si>
  <si>
    <t>21328-0060</t>
  </si>
  <si>
    <t>PPV (pomocné a podružné výkony)</t>
  </si>
  <si>
    <t>000 000001</t>
  </si>
  <si>
    <t>21329-0015</t>
  </si>
  <si>
    <t>Drobné stavebné úpravy</t>
  </si>
  <si>
    <t>21329-0025</t>
  </si>
  <si>
    <t>Zapojenie inšt. a ukončenie káblov</t>
  </si>
  <si>
    <t>21329-0040</t>
  </si>
  <si>
    <t>Demontáž existujúceho zariadenia</t>
  </si>
  <si>
    <t>21329-1000.01</t>
  </si>
  <si>
    <t>Spracovanie východiskovej revízie a vypracovanie správy</t>
  </si>
  <si>
    <t>M36</t>
  </si>
  <si>
    <t>Montáž.prevádz., merac. a regul.zar</t>
  </si>
  <si>
    <t>36002-0687</t>
  </si>
  <si>
    <t>Montáž vyhodnocovacej jednotky</t>
  </si>
  <si>
    <t>405 AB0066</t>
  </si>
  <si>
    <t>36027-0290</t>
  </si>
  <si>
    <t>Montáž snímača tlaku</t>
  </si>
  <si>
    <t>405 AB0067</t>
  </si>
  <si>
    <t>Snímač tlaku s prevlečnou maticou M20/1,5</t>
  </si>
  <si>
    <t>36041-0182</t>
  </si>
  <si>
    <t>405 AB0068</t>
  </si>
  <si>
    <t>36044-0054</t>
  </si>
  <si>
    <t>Montáž regulátora</t>
  </si>
  <si>
    <t>405 AB0069</t>
  </si>
  <si>
    <t>001.10 - 10. časť VZT</t>
  </si>
  <si>
    <t>Ing.Karol Baník</t>
  </si>
  <si>
    <t xml:space="preserve">    24-M - Montáže vzduchotechnických zariad.</t>
  </si>
  <si>
    <t>24-M</t>
  </si>
  <si>
    <t>Montáže vzduchotechnických zariad.</t>
  </si>
  <si>
    <t>240-PC01</t>
  </si>
  <si>
    <t>Vzduchotechnika komplet - montáž (viď dielči rozpočet - príloha)</t>
  </si>
  <si>
    <t>-991186826</t>
  </si>
  <si>
    <t>240-PC02</t>
  </si>
  <si>
    <t>Vzduchotechnika komplet - dodávka (viď dielči rozpočet - príloha)</t>
  </si>
  <si>
    <t>1163219441</t>
  </si>
  <si>
    <t xml:space="preserve">Vyspravenie povrchu betónových alebo železobetón. konštrukcií </t>
  </si>
  <si>
    <t>Prekladový trámec YTONG šírky 150 mm, výšky 124 mm, dĺžky 2250 mm alebo ekvivalent</t>
  </si>
  <si>
    <t>Zamurovanie otvorov plochy od 0,25 do 1 m2 tvárnicami YTONG (150x599x249) alebo ekvivalent</t>
  </si>
  <si>
    <t>Zamurovanie otvorov plochy nad 1 do 4 m2 tvárnicami YTONG (150x599x249) alebo ekvivalent</t>
  </si>
  <si>
    <t>Doplnenie oceľovej výstuže KARI sieť d.6/150mm, kotvenie oceľ.výstuže pomocou chemickej kotvy RE500 alebo ekvivalent</t>
  </si>
  <si>
    <t>Navlhčenie podkladu, nanesenie spojovacieho mostíka a ochrany výstuže (SIKA MONOTOP 910N alebo ekvivalent</t>
  </si>
  <si>
    <t>Reprofilácia povrchu oetruvzdornou maltou (SIKA REP CZ) v priemernej hr.20mm (min.hrúbka 10mm) alebo ekvivalent</t>
  </si>
  <si>
    <t>Keramická dlažba 600x600mm alebo ekvivalent</t>
  </si>
  <si>
    <t xml:space="preserve">Maľby z maliarskych zmesí Primalex, Farmal, ručne nanášané jednonásobné základné na podklad jemnozrnný  výšky nad 3, 80 m alebo ekvivalent   </t>
  </si>
  <si>
    <t xml:space="preserve">Maľby z maliarskych zmesí Primalex, Farmal, ručne nanášané jednonásobné tónované na podklad jemnozrnný  výšky nad 3, 80 m  alebo ekvivalent  </t>
  </si>
  <si>
    <t>Prekladový trámec YTONG šírky 150 mm, výšky 124 mm, dĺžky 1300 mm alebo ekvivalent</t>
  </si>
  <si>
    <t>Prekladový trámec YTONG šírky 150 mm, výšky 124 mm, dĺžky 1750 mm alebo ekvivalent</t>
  </si>
  <si>
    <t>Prekladový trámec YTONG šírky 150 mm, výšky 124 mm, dĺžky 2000 mm alebo ekvivalent</t>
  </si>
  <si>
    <t>Priečky z tvárnic YTONG hr. 150 mm P2-500 hladkých, na MVC a maltu YTONG (150x249x599) alebo ekvivalent</t>
  </si>
  <si>
    <t>Očistenie beton.povrchu s použitím VVL-vysokotla.vodným lúčom , vr. mechanického oklepania poškodených častí ŽB konštrukcie  alebo ekvivalent</t>
  </si>
  <si>
    <t>Izolačná stierka na báze živice Prince Color Izol K,  č. 55429985   BASF alebo ekvivalent</t>
  </si>
  <si>
    <t>Tesniací pás Prince Color Izol Band,  č. 45043033   BASF alebo ekvivalent</t>
  </si>
  <si>
    <t>Špeciálna polyetylénová fólia - zosilnená izolácia, kurenársko - inštalačné páce, podlah.vykurovanie UNIVENTA alebo ekvivalent</t>
  </si>
  <si>
    <t>Podhľad RIGIPS RF 1x12, 5-OK,strop železobetónový,upevnenie na závesoch alebo ekvivalent</t>
  </si>
  <si>
    <t xml:space="preserve">D+M  sanitárna deliaca priečka  (napr.AQUALINE CL 10 COMPACT SHOWER), výška 2100mm+ výška nožičiek 100mm, š.950mm alebo ekvivalent     </t>
  </si>
  <si>
    <t>D+M  pisoárové oddeľovacie stienky  (napr.AQUALINE 004R) ), 1200x600mm alebo ekvivalent</t>
  </si>
  <si>
    <t>Montáž podláh z dlaždíc keramických do tmelu flexibilného mrazuvzdorného veľ. 600x600 mm alebo ekvivalent</t>
  </si>
  <si>
    <t>Montáž podláh z dlaždíc keramických do tmelu flexibilného mrazuvzdorného v obmedzenom priestore veľ. 600x600 mm</t>
  </si>
  <si>
    <t>Montáž obkladov vnútor. stien z obkladačiek kladených do tmelu flexibilného</t>
  </si>
  <si>
    <t>Montáž obkladov vnútor. stien z obkladačiek kladených do tmelu flexibilného v obmedzenom priestore</t>
  </si>
  <si>
    <t xml:space="preserve">Obkladačky keramické </t>
  </si>
  <si>
    <t>Náter farbami ekologickými riediteľnými vodou SADAKRINOM bielym pre náter sadrokartón. stropov 2x alebo ekvivalent</t>
  </si>
  <si>
    <t xml:space="preserve">Maľby z maliarskych zmesí Primalex, Farmal, ručne nanášané jednonásobné základné na podklad jemnozrnný  výšky do 3, 80 m alebo ekvivalent   </t>
  </si>
  <si>
    <t xml:space="preserve">Maľby z maliarskych zmesí Primalex, Farmal, ručne nanášané jednonásobné tónované na podklad jemnozrnný  výšky do 3, 80 m alebo ekvivalent   </t>
  </si>
  <si>
    <t>Murivo nosné (m2) PREMAC 50x30x25 s betónovou výplňou hr. 300 mm alebo ekvivalent</t>
  </si>
  <si>
    <t>Výstuž pre murivo nosné PREMAC s betónovou výplňou z ocele 10505 alebo ekvivalent</t>
  </si>
  <si>
    <t>Murivo nosné (m3) z tvárnic YTONG Univerzal hr. 250 mm P3-450 PD, na MVC a maltu YTONG (250x249x599) alebo ekvivalent</t>
  </si>
  <si>
    <t>Prekladový trámec YTONG šírky 150 mm, výšky 124 mm, dĺžky 1150 mm alebo ekvivalent</t>
  </si>
  <si>
    <t>Nosný preklad YTONG šírky 250 mm, výšky 249 mm, dĺžky 2250 mm alebo ekvivalent</t>
  </si>
  <si>
    <t>Zamurovanie otvorov plochy nad 1 do 4 m2 tvárnicami YTONG (250x499x249) alebo ekvivalent</t>
  </si>
  <si>
    <t>Očistenie beton.povrchu s použitím VVL-vysokotla.vodným lúčom , vr. mechanického oklepania poškodených častí ŽB konštrukcie alebo ekvivalent</t>
  </si>
  <si>
    <t>Kontaktný zatepľovací systém hr. 70 mm CAPATECT PU-LINE (PIR), skrutkovacie kotvy, lepidlo, sklomriežka, lišty, tmelenia alebo ekvivalent</t>
  </si>
  <si>
    <t>Kontaktný zatepľovací systém podhľadov hr. (70+70) mm CAPATECT PU-LINE (PIR), skrutkovacie kotvy, lepidlo, sklomriežka, lišty, tmelenia alebo ekvivalent</t>
  </si>
  <si>
    <t>Kontaktný zatepľovací systém hr. 150 mm CAPATECT PU-LINE (PIR), skrutkovacie kotvy, lepidlo, sklomriežka, lišty, tmelenia alebo ekvivalent</t>
  </si>
  <si>
    <t>Platňa betónová PREMAC DEKA, rozmer 400x400x40 mm, vymývaný dunajský štrk alebo ekvivalent</t>
  </si>
  <si>
    <t>Penetračný náter DEKPRIMER (spotreba 0,1-04kg/m2) alebo ekvivalent</t>
  </si>
  <si>
    <t>Asfaltový pás GLASTEK Al 40 MINERAL alebo ekvivalent</t>
  </si>
  <si>
    <t>Fólie k priťaženiu štrkom, dlaždicami ALKORPLAN 35177 alebo ekvivalent</t>
  </si>
  <si>
    <t>Alkorplan zálievka PVC FOLIE šedá plechovka 2 kg alebo ekvivalent</t>
  </si>
  <si>
    <t>Alkorplan čistič 750 g alebo ekvivalent</t>
  </si>
  <si>
    <t>Geotextília polypropylénová Tatratex GTX N PP 300, šírka 1,75-3,5 m, dĺžka 90 m, hrúbka 2,7 mm, netkaná, MIVA alebo ekvivalent</t>
  </si>
  <si>
    <t>Doska XPS STYRODUR hr. 50 mm alebo ekvivalent</t>
  </si>
  <si>
    <t xml:space="preserve">Izolačná doska XPS, 1250x600 mm, hr. 20-100 mm </t>
  </si>
  <si>
    <t>Parapetná doska vlhkovzdorná DTD vrchná vrstva: CPL laminát SPRELA 0,7 mm, B=300 mm alebo ekvivalent</t>
  </si>
  <si>
    <t>Montáž obkladov schodiskových stupňov dlaždicami do flexibilného tmelu</t>
  </si>
  <si>
    <t>Keramická dlažba</t>
  </si>
  <si>
    <t>Montáž podláh z dlaždíc keramických do tmelu flexibilného mrazuvzdorného veľ. 600x600 mm</t>
  </si>
  <si>
    <t>Keramická dlažba 600x600mm  alebo ekvivalent</t>
  </si>
  <si>
    <t>Obkladačky keramické</t>
  </si>
  <si>
    <t xml:space="preserve">Maľby z maliarskych zmesí Primalex, Farmal, ručne nanášané jednonásobné tónované na podklad jemnozrnný  výšky nad 3, 80 m alebo ekvivalent   </t>
  </si>
  <si>
    <t>Soľná sauna, Parný generátor 30kW, povrch telesa - nerez, nádrž na vodu z nerezovej ocele, odolný
voči korózii, výhrevné špirály jednotlivo vymeniteľné,
automatická regulácia hladiny</t>
  </si>
  <si>
    <t>Parná sauna, parný generátor 30kW, povrch telesa - nerez, nádrž na vodu z nerezovej ocele, odolný voči
korózii, výhrevné špirály jednotlivo vymeniteľné, automatická regulácia
hladiny</t>
  </si>
  <si>
    <t>Doska fasádnaCETRIS hr.12mm alebo ekvivalent</t>
  </si>
  <si>
    <t>Drevený obklad na zvislo, profily THERMOWOOD Borovica Rombus tienidlový profil 26x68mm s priznanými medzerami alebo ekvivalent</t>
  </si>
  <si>
    <t>Ochranná sieť na boku lešenia zo siete Baumit alebo ekvivalent</t>
  </si>
  <si>
    <t>Demontáž ochrannej siete na boku lešenia zo siete Baumit alebo ekvivalent</t>
  </si>
  <si>
    <t>M+D hliníkovej presklenej steny-fasády,  s/v 37300x9770mm,  profil LUPROF MB SR50N HI , stlpikovo-priečniková fasáda so zasklením alebo ekvivalent</t>
  </si>
  <si>
    <t xml:space="preserve">M+D slnolamov hliníkovej presklenej steny š/v 37300x5800mm, hliníkové lamely (150mm) kotvené do stlpikov-priečnikovej fasády </t>
  </si>
  <si>
    <t xml:space="preserve">M+D hliníkovej presklenej steny s dvojkrídl.dverami š/v 5400x2150mm, profil MB70HI so zasklením, prahom, madlo/madlo, jednobodový zámok, samozatvárač </t>
  </si>
  <si>
    <t>Potrubie z rúr PE-HD GEBERIT  110/4, 3 ležaté zavesené alebo ekvivalent</t>
  </si>
  <si>
    <t>Potrubie z rúr PE-HD GEBERIT  125/4, 9 ležaté zavesené alebo ekvivalent</t>
  </si>
  <si>
    <t>Potrubie z rúr PE-HD GEBERIT  110/4, 3 ležaté v zemi alebo ekvivalent</t>
  </si>
  <si>
    <t>Potrubie z rúr PE-HD GEBERIT  125/4, 9 ležaté v zemi alebo ekvivalent</t>
  </si>
  <si>
    <t>Potrubie z rúr PE-HD GEBERIT  160/6, 2 ležaté v zemi alebo ekvivalent</t>
  </si>
  <si>
    <t>Potrubie z rúr PE-HD GEBERIT 200/6, 2 ležaté v zemi alebo ekvivalent</t>
  </si>
  <si>
    <t>Potrubie z rúr PE-HD GEBERIT 110/4, 3 odpadné zvislé (odbočka 45°) alebo ekvivalent</t>
  </si>
  <si>
    <t>Potrubie z rúr PE-HD GEBERIT 110/4,3 odpadné zvislé (guľová odbočka trojitá) alebo ekvivalent</t>
  </si>
  <si>
    <t>Potrubie z rúr PE-HD GEBERIT 125/4, 9 odpadné zvislé (guľová odbočka trojitá) alebo ekvivalent</t>
  </si>
  <si>
    <t>Potrubie z rúr PE-HD GEBERIT 50/3 odpadné prípojné alebo ekvivalent</t>
  </si>
  <si>
    <t>Potrubie z rúr PE-HD GEBERIT 63/3 odpadné prípojné alebo ekvivalent</t>
  </si>
  <si>
    <t>Potrubie z rúr PE-HD GEBERIT 75/3 odpadné prípojné alebo ekvivalent</t>
  </si>
  <si>
    <t>Potrubie z rúr PE-HD GEBERIT 110/4, 3 odpadné prípojné alebo ekvivalent</t>
  </si>
  <si>
    <t>Potrubie z viacvrstvových rúr PE Geberit Mepla d20x2,5mm alebo ekvivalent</t>
  </si>
  <si>
    <t>Potrubie z viacvrstvových rúr PE Geberit Mepla d26x3,0mm alebo ekvivalent</t>
  </si>
  <si>
    <t>Potrubie z viacvrstvových rúr PE Geberit Mepla d32x3,0mm alebo ekvivalent</t>
  </si>
  <si>
    <t>Potrubie z viacvrstvových rúr PE Geberit Mepla d40x3,5mm alebo ekvivalent</t>
  </si>
  <si>
    <t>Potrubie z viacvrstvových rúr PE Geberit Mepla d50x4,0mm alebo ekvivalent</t>
  </si>
  <si>
    <t>Potrubie z plastických hmôt z PP rúrok TPD 71-010-66 rad ťažký PN 1, 0 D 63/5,7 alebo ekvivalent</t>
  </si>
  <si>
    <t>Čerpadlo GRUNDFOS  MAGNA 25-60 PN6/10 1x230-240V 50Hz  obj.č.  96281022 alebo ekvivalent</t>
  </si>
  <si>
    <t>Batéria umývadlová stojánková HG ELKEM FOCUSE alebo ekvivalent</t>
  </si>
  <si>
    <t>batéria drezová HG nástenná ELKEM METROPOL alebo ekvivalent</t>
  </si>
  <si>
    <t>batéria sprchová HG ELKEM alebo ekvivalent</t>
  </si>
  <si>
    <t>čistiaci kus GEBERIT D110 zvislý alebo ekvivalent</t>
  </si>
  <si>
    <t>konštrukcia GEBERIT DUOFIX pre závesné WC alebo ekvivalent</t>
  </si>
  <si>
    <t>guľ. ventil FF IDEAL DN15 alebo ekvivalent</t>
  </si>
  <si>
    <t>guľový ventil Ideal MF DN20 alebo ekvivalent</t>
  </si>
  <si>
    <t>guľový ventil FF25 Ideal alebo ekvivalent</t>
  </si>
  <si>
    <t>guľ. ventil DN32 FF s vypúšťaním alebo ekvivalent</t>
  </si>
  <si>
    <t>guľový ventil IDEAL MF DN40 alebo ekvivalent</t>
  </si>
  <si>
    <t>guľový ventil FF Ideál DN50 alebo ekvivalent</t>
  </si>
  <si>
    <t>guľ. ventil FF IDEAL FF DN65 alebo ekvivalent</t>
  </si>
  <si>
    <t>hydrantové hadicové zariadenie NOHA alebo ekvivalent</t>
  </si>
  <si>
    <t>MEPLA GEBERIT D63 alebo ekvivalent</t>
  </si>
  <si>
    <t>poistný ventil HONEYWELL DN32 SM152 alebo ekvivalent</t>
  </si>
  <si>
    <t>spätná klapka YORK DN 65 alebo ekvivalent</t>
  </si>
  <si>
    <t>regulačný ventil HERZ DN25 alebo ekvivalent</t>
  </si>
  <si>
    <t>Urinálová misa GOLEM IS (AQ) senzor vstavaný alebo ekvivalent</t>
  </si>
  <si>
    <t>Umývadlová bat zmiešavacia ANTIVANDAL SAPREM alebo ekvivalent</t>
  </si>
  <si>
    <t>sprchová bateria Antivandal SAPREM + hlavica alebo ekvivalent</t>
  </si>
  <si>
    <t>spätná klapka vodorovná CLAPET DN32 alebo ekvivalent</t>
  </si>
  <si>
    <t>spätný ventil zvislý DN25 INGEMA YORK alebo ekvivalent</t>
  </si>
  <si>
    <t>spätný ventil zvislý DN32 INGEMA YORK alebo ekvivalent</t>
  </si>
  <si>
    <t>spätný ventil zvislý YORK DN50 alebo ekvivalent</t>
  </si>
  <si>
    <t>tlačítko BOLERO pre WC alebo ekvivalent</t>
  </si>
  <si>
    <t>Umývadlo JIKA pre invalidov ELKEM alebo ekvivalent</t>
  </si>
  <si>
    <t>Umývadlo s polostĺpom CERSANITECO2000 alebo ekvivalent</t>
  </si>
  <si>
    <t>umývadlo zápustné IS OVALE alebo ekvivalent</t>
  </si>
  <si>
    <t>závesná záchodová misa CERSANIT EDERA alebo ekvivalent</t>
  </si>
  <si>
    <t>závesná konštrukcia pre WC GEBERIT DUOFIX alebo ekvivalent</t>
  </si>
  <si>
    <t>Zmiešavač dod + mont SAPREM 1" alebo ekvivalent</t>
  </si>
  <si>
    <t>guľový ventil FF Ingema/P DN15 alebo ekvivalent</t>
  </si>
  <si>
    <t>guľ. ventil INGEMA DN 32 alebo ekvivalent</t>
  </si>
  <si>
    <t>Montážny materiál HILTI alebo ekvivalent</t>
  </si>
  <si>
    <t>izolácia - doska AD-25-99/EA-AL alebo ekvivalent</t>
  </si>
  <si>
    <t>Tubolit DG 18 x 9 izolácia-trubica AZ FLEX Armacell alebo ekvivalent</t>
  </si>
  <si>
    <t>TUBOLIT izolácia-trubica  hr. izol.20mm, vonk.priemer potrubia  28mm DG 20x28 nadrezaná  AZ FLEX alebo ekvivalent</t>
  </si>
  <si>
    <t>Tubolit DG 22 x 13 izolácia-trubica AZ FLEX Armacell alebo ekvivalent</t>
  </si>
  <si>
    <t>Tubolit DG 35 x 25 izolácia-trubica AZ FLEX Armacell alebo ekvivalent</t>
  </si>
  <si>
    <t>Tubolit DG 42 x 30 izolácia-trubica AZ FLEX Armacell alebo ekvivalent</t>
  </si>
  <si>
    <t>Technické izolácie Potrubné púzdra PIPO ALS 049/040 alebo ekvivalent</t>
  </si>
  <si>
    <t>Technické izolácie Potrubné púzdra PIPO ALS 060/050 alebo ekvivalent</t>
  </si>
  <si>
    <t>Montáž trubíc z EPDM, hr.80,vnút.priemer 76-98 alebo ekvivalent</t>
  </si>
  <si>
    <t>Technické izolácie Potrubné púzdra PIPO ALS 089/080 alebo ekvivalent</t>
  </si>
  <si>
    <t>PLYNOVÝ KONDENZAČNÝ KOTOL HOVAL ULTRAGAS 300D, Qt=25-276 kW alebo ekvivalent</t>
  </si>
  <si>
    <t>Modul vykurovacieho okruhu regulačný TopTronik E - TTEHK alebo ekvivalent</t>
  </si>
  <si>
    <t>Nádoba-expanzná  Reflex typ NG tlak 6 barov s membránou 140 l šedá alebo ekvivalent</t>
  </si>
  <si>
    <t>Zásobník energie HOVAL COMBIVAL ESSR 500, objem 500 litrov alebo ekvivalent</t>
  </si>
  <si>
    <t>Úpravňa vody SOBWATER filter AL-120, M=1,0 m3/h, objem náplne 30 lit. alebo ekvivalent</t>
  </si>
  <si>
    <t>Obehové čerpadlo GRUNDFOS MAGNA3 25-60, R1" alebo ekvivalent</t>
  </si>
  <si>
    <t>Obehové čerpadlo GRUNDFOS MAGNA3 25-80, R1" alebo ekvivalent</t>
  </si>
  <si>
    <t>HERZ Plast-hliníková rúrka PE-RT pre podlahové vykur., hr.Al 0,2 mm, v kotúči, 16x2Herz obj.č.3D16020 alebo ekvivalent</t>
  </si>
  <si>
    <t>Príslušenstvo vykurovania HERZ Chránička červenej farby pre rúrku DN 16, obj.č. PVK00011417 alebo ekvivalent</t>
  </si>
  <si>
    <t>HERZ Noppová platňa Combitop 30-2, obj.č. 3F03009 alebo ekvivalent</t>
  </si>
  <si>
    <t>Príslušenstvo vykurovania HERZ Dilatačný pás z polyetylénu, šedý, hrúbka 8 mm, výška 150 mm - okrajový izolačný a  tlmiaci pás, obj.č. 3F08002 alebo ekvivalent</t>
  </si>
  <si>
    <t>HERZ Priestorový dilatačný pás, obj.č. 3F08003 alebo ekvivalent</t>
  </si>
  <si>
    <t>Príslušenstvo vykurovania HERZ Prísada do poteru zvyšujúca tepelnú vodivosť a pevnosť v tlaku a ťahu, balenie 10,25 kg, obj.č. 3F09001 alebo ekvivalent</t>
  </si>
  <si>
    <t>Vypúšťací kohút typ IVR 104, DN10 alebo ekvivalent</t>
  </si>
  <si>
    <t>Vypúšťací kohút typ IVR 104, DN15 alebo ekvivalent</t>
  </si>
  <si>
    <t>Vypúšťací kohút typ IVR 104, DN20 alebo ekvivalent</t>
  </si>
  <si>
    <t>Trojcestný zmiešavač ESBE typ VRG 131 DN20, kvs 4; obj.č. 11600800v</t>
  </si>
  <si>
    <t>Trojcestný zmiešavač ESBE typ VRG 131 DN25, kvs 10; obj.č. 11601100 alebo ekvivalent</t>
  </si>
  <si>
    <t>Trojcestný zmiešavač ESBE typ VRG 131 DN40, kvs 25; obj.č. 11603400 alebo ekvivalent</t>
  </si>
  <si>
    <t>Servopohon ESBE typ ARA 661, U=230 V; obj.č. 12101300 alebo ekvivalent</t>
  </si>
  <si>
    <t>elektromagnetický ventil dvojcestný 2VE16DA, 230 V alebo ekvivalent</t>
  </si>
  <si>
    <t>HERZ Guľový kohút s pákovým ovládačom, PN 50, DN 15, obj.č.1210001 alebo ekvivalent</t>
  </si>
  <si>
    <t>Príslušenstvo vykurovania HERZ Filter DN 15, veľkosť oka sieťoviny 0,75 mm, vonkajší závit x vonkajší závit, obj.č. 1411151 alebo ekvivalent</t>
  </si>
  <si>
    <t>Herz ventil priamy TS-90-V 3/8"   obj.č.1772365 alebo ekvivalent</t>
  </si>
  <si>
    <t>Herz ventil priamy TS-90-V 1/2"   obj.č.1772367 alebo ekvivalent</t>
  </si>
  <si>
    <t>Herz ventil spiatočkový RL-5, priamy 3/8   obj.č.1392300 alebo ekvivalent</t>
  </si>
  <si>
    <t>Herz ventil spiatočkový RL-5, priamy 1/2   obj.č.1392301 alebo ekvivalent</t>
  </si>
  <si>
    <t>HERZ Guľový kohút s pákovým ovládačom, PN 50, DN 20, obj.č.1210002 alebo ekvivalent</t>
  </si>
  <si>
    <t>Herz ventil regulačný  STRÖMAX-GM 3/4", priamy, s meracími ventilčekmi  obj.č.1421702 alebo ekvivalent</t>
  </si>
  <si>
    <t>HERZ Guľový kohút s pákovým ovládačom, PN 50, DN 25, obj.č.1210003 alebo ekvivalent</t>
  </si>
  <si>
    <t>Herz ventil regulačný  STRÖMAX-GM 1", priamy, s meracími ventilčekmi  obj.č.1421703 alebo ekvivalent</t>
  </si>
  <si>
    <t>Príslušenstvo vykurovania HERZ Filter DN 25, veľkosť oka sieťoviny 0,75 mm, vonkajší závit x vonkajší závit, obj.č. 1411153 alebo ekvivalent</t>
  </si>
  <si>
    <t>Ventil spätný závitový Ve 3038 - zvislý G 1 alebo ekvivalent</t>
  </si>
  <si>
    <t>Herz ventil regulačný  STRÖMAX-GM 1 1/4", priamy, s meracími ventilčekmi  obj.č.1421704 alebo ekvivalent</t>
  </si>
  <si>
    <t>Herz filter 1 1/4", veľkosť oka sieťoviny 0,75 mm  obj.č.1411114 alebo ekvivalent</t>
  </si>
  <si>
    <t>HERZ Guľový kohút s pákovým ovládačom, PN 40, DN 32, obj.č.1210004 alebo ekvivalent</t>
  </si>
  <si>
    <t>Ventil spätný závitový Ve 3038 - zvislý G 5/4 alebo ekvivalent</t>
  </si>
  <si>
    <t>HERZ Guľový kohút s pákovým ovládačom, PN 40, DN 40, obj.č.1210005 alebo ekvivalent</t>
  </si>
  <si>
    <t>Herz filter 1 1/2", veľkosť oka sieťoviny 0,75 mm  obj.č.1411115 alebo ekvivalent</t>
  </si>
  <si>
    <t>Herz ventil regulačný  STRÖMAX-GM 1 1/2", priamy, s meracími ventilčekmi  obj.č.1421705 alebo ekvivalent</t>
  </si>
  <si>
    <t>Herz ventil regulačný  STRÖMAX-GM 2", priamy, s meracími ventilčekmi  obj.č.1421706 alebo ekvivalent</t>
  </si>
  <si>
    <t>HERZ Guľový kohút s pákovým ovládačom, PN 40, DN 50, obj.č.1210006 alebo ekvivalent</t>
  </si>
  <si>
    <t>Herz uzatváracia klapka DN80 alebo ekvivalent</t>
  </si>
  <si>
    <t>Automatický odvzdušňovací ventil Honeywell EA122-AA alebo ekvivalent</t>
  </si>
  <si>
    <t>Príslušenstvo vykurovania HERZ Termostat HERZ-DESIGN, s polohou "0", 6 - 30 °C  Herz obj.č.1923006 alebo ekvivalent</t>
  </si>
  <si>
    <t>Príslušenstvo vykurovania HERZ Ručný ovládač série 9000 "Design"  Herz obj.č.1910280 alebo ekvivalent</t>
  </si>
  <si>
    <t>HERZ 16 x 2 prech. pre PE-X-, PB- a rúrky z kom. plastov, prievlečná matica G 3/4, obj.č.1609803 alebo ekvivalent</t>
  </si>
  <si>
    <t>Príslušenstvo vykurovania HERZ Tyčový rozdeľovač pre vykurovacie okruhy plošného vykurovanie DN 25, 4-okruhový, s termostatickými zvrškami a regulačnými prietokomermi (0 - 2,5 l/min), prípojky okruhov G 3/4", obj.č. 1853204 alebo ekvivalent</t>
  </si>
  <si>
    <t>Príslušenstvo vykurovania HERZ Tyčový rozdeľovač pre vykurovacie okruhy plošného vykurovanie DN 25, 5-okruhový, s termostatickými zvrškami a regulačnými prietokomermi (0 - 2,5 l/min), prípojky okruhov G 3/4", obj.č. 1853205 alebo ekvivalent</t>
  </si>
  <si>
    <t>Príslušenstvo vykurovania HERZ Tyčový rozdeľovač pre vykurovacie okruhy plošného vykurovanie DN 25, 6-okruhový, s termostatickými zvrškami a regulačnými prietokomermi (0 - 2,5 l/min), prípojky okruhov G 3/4", obj.č. 1853206 alebo ekvivalent</t>
  </si>
  <si>
    <t>Príslušenstvo vykurovania HERZ Tyčový rozdeľovač pre vykurovacie okruhy plošného vykurovanie DN 25, 8-okruhový, s termostatickými zvrškami a regulačnými prietokomermi (0 - 2,5 l/min), prípojky okruhov G 3/4", obj.č. 1853208 alebo ekvivalent</t>
  </si>
  <si>
    <t>Príslušenstvo vykurovania HERZ Tyčový rozdeľovač pre vykurovacie okruhy plošného vykurovanie DN 25, 9-okruhový, s termostatickými zvrškami a regulačnými prietokomermi (0 - 2,5 l/min), prípojky okruhov G 3/4", obj.č. 1853209 alebo ekvivalent</t>
  </si>
  <si>
    <t>Príslušenstvo vykurovania HERZ Tyčový rozdeľovač pre vykurovacie okruhy plošného vykurovanie DN 25, 10-okruhový, s termostatickými zvrškami a regulačnými prietokomermi (0 - 2,5 l/min), prípojky okruhov G 3/4", obj.č. 1853210 alebo ekvivalent</t>
  </si>
  <si>
    <t>HERZ Skriňa rozdeľovača z oceľového plechu, šírka 600 mm, biela, obj.č.1856910 alebo ekvivalent</t>
  </si>
  <si>
    <t>HERZ Skriňa rozdeľovača z oceľového plechu, šírka 750 mm, biela, obj.č.1856915 alebo ekvivalent</t>
  </si>
  <si>
    <t>HERZ Skriňa rozdeľovača pre montáž na stenu, šírka 550 mm, obj.č. SKR118303 alebo ekvivalent</t>
  </si>
  <si>
    <t>HERZ Skriňa rozdeľovača pre montáž na stenu, šírka 800 mm, obj.č. SKR118305 alebo ekvivalent</t>
  </si>
  <si>
    <t>Poistný ventil pre kúrenie  PRESCOR 1", nastaveny tlak 3 bar alebo ekvivalent</t>
  </si>
  <si>
    <t>Tlakomer deformačný kruhový B 0-400 kPa č.03313 priem. 160 alebo ekvivalent</t>
  </si>
  <si>
    <t>Vykur. teleso doskové - oceľ. radiátor KORAD 11K 600x600 s bočným pripoj.,s jedným panelom a jedným konvekt. alebo ekvivalent</t>
  </si>
  <si>
    <t>Vykurovacie teleso doskové oceľové KORAD 22K s dvoma panelmi a dvoma konvektormi  600x0700 AAA alebo ekvivalent</t>
  </si>
  <si>
    <t>Vykur. teleso doskové - oceľ. radiátor KORAD 22K 600x800 s bočným pripoj.,s dvoma panelmi a dvoma konvekt. alebo ekvivalent</t>
  </si>
  <si>
    <t>Vykurovacie teleso doskové oceľové KORAD 22K s dvoma panelmi a dvoma konvektormi  600x0900 AAA alebo ekvivalent</t>
  </si>
  <si>
    <t>Vykur. teleso doskové - oceľ. radiátor KORAD 21K 600x800 s bočným pripoj.,s dvoma panelmi a jedným konvekt. alebo ekvivalent</t>
  </si>
  <si>
    <t>Vykurovacie teleso doskové oceľové KORAD 22K s dvoma panelmi a dvoma konvektormi  600x1100 alebo ekvivalent</t>
  </si>
  <si>
    <t>Vykur. teleso doskové - oceľ. radiátor KORAD 21K 900x600 s bočným pripoj.,s dvoma panelmi a jedným konvekt. alebo ekvivalent</t>
  </si>
  <si>
    <t>Vykur. teleso doskové - oceľ. radiátor KORAD 33K 600x700 s bočným pripoj.,s troma panelmi a troma konvekt. alebo ekvivalent</t>
  </si>
  <si>
    <t>Vykur. teleso doskové - oceľ. radiátor KORAD 33K 600x800 s bočným pripoj.,s troma panelmi a troma konvekt. alebo ekvivalent</t>
  </si>
  <si>
    <t>Vykur. teleso doskové - oceľ. radiátor KORAD 22K 900x1200 s bočným pripoj.,s dvoma panelmi a dvoma konvekt. alebo ekvivalent</t>
  </si>
  <si>
    <t>Vykur. teleso doskové - oceľ. radiátor KORAD 22K 900x1600 s bočným pripoj.,s dvoma panelmi a dvoma konvekt. alebo ekvivalent</t>
  </si>
  <si>
    <t>Kábelový žlab MARS 62/50  komplet alebo ekvivalent</t>
  </si>
  <si>
    <t>Húkačka PIRATA : 230V alebo ekvivalent</t>
  </si>
  <si>
    <t>F - Svietidlo TEMPO BVP 120, 120W alebo ekvivalent</t>
  </si>
  <si>
    <t>D - Svietidlo žiarivkové 2x35W, IP 44  , prisadené ( napr. PLAST H) alebo ekvivalent</t>
  </si>
  <si>
    <t>E - Svietidlo žiarivkové 2x14W , IP 44  , prisadené ( napr. PLAST H) alebo ekvivalent</t>
  </si>
  <si>
    <t>B - Svietidlo žiarivkové 2x35W , IP20  prisadené  (napr. CLASSIC ASN) alebo ekvivalent</t>
  </si>
  <si>
    <t>A - Svietidlo žiarivkové 4x18W, IP20  prisadené  (napr. CLASSIC ASN) alebo ekvivalent</t>
  </si>
  <si>
    <t>C - Svietidlo Downlight 2x18W PL-C , zapustené alebo ekvivalent</t>
  </si>
  <si>
    <t>H - Svietidlo žiarivkové 2x35W, IP 65 prisadené (napr.TORNADO PC) alebo ekvivalent</t>
  </si>
  <si>
    <t>G - Svietidlo PLAST 2 LED , 1xLED16W,  IP65 alebo ekvivalent</t>
  </si>
  <si>
    <t>Vyhodnocovacia jednotka CS-484e-3 , vč.detektorov CO+CH4 alebo ekvivalent</t>
  </si>
  <si>
    <t>Montáž elektródy EP 901 alebo ekvivalent</t>
  </si>
  <si>
    <t>Sonda EP 901 alebo ekvivalent</t>
  </si>
  <si>
    <t>Priestorový regulátor teploty 405 611 alebo ekvivalent</t>
  </si>
  <si>
    <t xml:space="preserve">Očistenie beton.povrchu s použitím VVL-vysokotla.vodným lúčom , vr. mechanického oklepania poškodených častí ŽB konštrukcie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</si>
</sst>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Fill="1" applyBorder="1" applyAlignment="1" applyProtection="1">
      <alignment horizontal="left" vertical="center" wrapText="1"/>
      <protection locked="0"/>
    </xf>
    <xf numFmtId="0" fontId="30" fillId="0" borderId="22" xfId="0" applyFont="1" applyFill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85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2" t="s">
        <v>11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7"/>
      <c r="BS5" s="14" t="s">
        <v>6</v>
      </c>
    </row>
    <row r="6" spans="1:74" s="1" customFormat="1" ht="37" customHeight="1">
      <c r="B6" s="17"/>
      <c r="D6" s="22" t="s">
        <v>12</v>
      </c>
      <c r="K6" s="184" t="s">
        <v>13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25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27</v>
      </c>
      <c r="AK17" s="23" t="s">
        <v>23</v>
      </c>
      <c r="AN17" s="21" t="s">
        <v>1</v>
      </c>
      <c r="AR17" s="17"/>
      <c r="BS17" s="14" t="s">
        <v>28</v>
      </c>
    </row>
    <row r="18" spans="1:71" s="1" customFormat="1" ht="7" customHeight="1">
      <c r="B18" s="17"/>
      <c r="AR18" s="17"/>
      <c r="BS18" s="14" t="s">
        <v>29</v>
      </c>
    </row>
    <row r="19" spans="1:71" s="1" customFormat="1" ht="12" customHeight="1">
      <c r="B19" s="17"/>
      <c r="D19" s="23" t="s">
        <v>30</v>
      </c>
      <c r="AK19" s="23" t="s">
        <v>21</v>
      </c>
      <c r="AN19" s="21" t="s">
        <v>1</v>
      </c>
      <c r="AR19" s="17"/>
      <c r="BS19" s="14" t="s">
        <v>29</v>
      </c>
    </row>
    <row r="20" spans="1:71" s="1" customFormat="1" ht="18.5" customHeight="1">
      <c r="B20" s="17"/>
      <c r="E20" s="21" t="s">
        <v>31</v>
      </c>
      <c r="AK20" s="23" t="s">
        <v>23</v>
      </c>
      <c r="AN20" s="21" t="s">
        <v>1</v>
      </c>
      <c r="AR20" s="17"/>
      <c r="BS20" s="14" t="s">
        <v>28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6.5" customHeight="1">
      <c r="B23" s="17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7">
        <f>ROUND(AG94,2)</f>
        <v>0</v>
      </c>
      <c r="AL26" s="188"/>
      <c r="AM26" s="188"/>
      <c r="AN26" s="188"/>
      <c r="AO26" s="188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9" t="s">
        <v>34</v>
      </c>
      <c r="M28" s="189"/>
      <c r="N28" s="189"/>
      <c r="O28" s="189"/>
      <c r="P28" s="189"/>
      <c r="Q28" s="26"/>
      <c r="R28" s="26"/>
      <c r="S28" s="26"/>
      <c r="T28" s="26"/>
      <c r="U28" s="26"/>
      <c r="V28" s="26"/>
      <c r="W28" s="189" t="s">
        <v>35</v>
      </c>
      <c r="X28" s="189"/>
      <c r="Y28" s="189"/>
      <c r="Z28" s="189"/>
      <c r="AA28" s="189"/>
      <c r="AB28" s="189"/>
      <c r="AC28" s="189"/>
      <c r="AD28" s="189"/>
      <c r="AE28" s="189"/>
      <c r="AF28" s="26"/>
      <c r="AG28" s="26"/>
      <c r="AH28" s="26"/>
      <c r="AI28" s="26"/>
      <c r="AJ28" s="26"/>
      <c r="AK28" s="189" t="s">
        <v>36</v>
      </c>
      <c r="AL28" s="189"/>
      <c r="AM28" s="189"/>
      <c r="AN28" s="189"/>
      <c r="AO28" s="189"/>
      <c r="AP28" s="26"/>
      <c r="AQ28" s="26"/>
      <c r="AR28" s="27"/>
      <c r="BE28" s="26"/>
    </row>
    <row r="29" spans="1:71" s="3" customFormat="1" ht="14.5" customHeight="1">
      <c r="B29" s="31"/>
      <c r="D29" s="23" t="s">
        <v>37</v>
      </c>
      <c r="F29" s="23" t="s">
        <v>38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1"/>
    </row>
    <row r="30" spans="1:71" s="3" customFormat="1" ht="14.5" customHeight="1">
      <c r="B30" s="31"/>
      <c r="F30" s="23" t="s">
        <v>39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1"/>
    </row>
    <row r="31" spans="1:71" s="3" customFormat="1" ht="14.5" hidden="1" customHeight="1">
      <c r="B31" s="31"/>
      <c r="F31" s="23" t="s">
        <v>40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1"/>
    </row>
    <row r="32" spans="1:71" s="3" customFormat="1" ht="14.5" hidden="1" customHeight="1">
      <c r="B32" s="31"/>
      <c r="F32" s="23" t="s">
        <v>41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1"/>
    </row>
    <row r="33" spans="1:57" s="3" customFormat="1" ht="14.5" hidden="1" customHeight="1">
      <c r="B33" s="31"/>
      <c r="F33" s="23" t="s">
        <v>42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93" t="s">
        <v>45</v>
      </c>
      <c r="Y35" s="194"/>
      <c r="Z35" s="194"/>
      <c r="AA35" s="194"/>
      <c r="AB35" s="194"/>
      <c r="AC35" s="34"/>
      <c r="AD35" s="34"/>
      <c r="AE35" s="34"/>
      <c r="AF35" s="34"/>
      <c r="AG35" s="34"/>
      <c r="AH35" s="34"/>
      <c r="AI35" s="34"/>
      <c r="AJ35" s="34"/>
      <c r="AK35" s="195">
        <f>SUM(AK26:AK33)</f>
        <v>0</v>
      </c>
      <c r="AL35" s="194"/>
      <c r="AM35" s="194"/>
      <c r="AN35" s="194"/>
      <c r="AO35" s="196"/>
      <c r="AP35" s="32"/>
      <c r="AQ35" s="32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16030u6</v>
      </c>
      <c r="AR84" s="45"/>
    </row>
    <row r="85" spans="1:91" s="5" customFormat="1" ht="37" customHeight="1">
      <c r="B85" s="46"/>
      <c r="C85" s="47" t="s">
        <v>12</v>
      </c>
      <c r="L85" s="201" t="str">
        <f>K6</f>
        <v>Obnova mestskej plavárne v Trebišove (stupeň PSP)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46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Trebišov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203" t="str">
        <f>IF(AN8= "","",AN8)</f>
        <v>9. 8. 2019</v>
      </c>
      <c r="AN87" s="203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28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Trebišov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05" t="str">
        <f>IF(E17="","",E17)</f>
        <v>patrikpanda s.r.o., Ing.arch.Panda, Ing.Soták</v>
      </c>
      <c r="AN89" s="206"/>
      <c r="AO89" s="206"/>
      <c r="AP89" s="206"/>
      <c r="AQ89" s="26"/>
      <c r="AR89" s="27"/>
      <c r="AS89" s="208" t="s">
        <v>53</v>
      </c>
      <c r="AT89" s="20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5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05" t="str">
        <f>IF(E20="","",E20)</f>
        <v>Ing.Ivana Brecková</v>
      </c>
      <c r="AN90" s="206"/>
      <c r="AO90" s="206"/>
      <c r="AP90" s="206"/>
      <c r="AQ90" s="26"/>
      <c r="AR90" s="27"/>
      <c r="AS90" s="210"/>
      <c r="AT90" s="21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0"/>
      <c r="AT91" s="21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8" t="s">
        <v>54</v>
      </c>
      <c r="D92" s="199"/>
      <c r="E92" s="199"/>
      <c r="F92" s="199"/>
      <c r="G92" s="199"/>
      <c r="H92" s="54"/>
      <c r="I92" s="207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14" t="s">
        <v>56</v>
      </c>
      <c r="AH92" s="199"/>
      <c r="AI92" s="199"/>
      <c r="AJ92" s="199"/>
      <c r="AK92" s="199"/>
      <c r="AL92" s="199"/>
      <c r="AM92" s="199"/>
      <c r="AN92" s="207" t="s">
        <v>57</v>
      </c>
      <c r="AO92" s="199"/>
      <c r="AP92" s="215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5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3">
        <f>ROUND(AG95,2)</f>
        <v>0</v>
      </c>
      <c r="AH94" s="213"/>
      <c r="AI94" s="213"/>
      <c r="AJ94" s="213"/>
      <c r="AK94" s="213"/>
      <c r="AL94" s="213"/>
      <c r="AM94" s="213"/>
      <c r="AN94" s="204">
        <f t="shared" ref="AN94:AN104" si="0">SUM(AG94,AT94)</f>
        <v>0</v>
      </c>
      <c r="AO94" s="204"/>
      <c r="AP94" s="204"/>
      <c r="AQ94" s="66" t="s">
        <v>1</v>
      </c>
      <c r="AR94" s="62"/>
      <c r="AS94" s="67">
        <f>ROUND(AS95,2)</f>
        <v>0</v>
      </c>
      <c r="AT94" s="68">
        <f t="shared" ref="AT94:AT104" si="1">ROUND(SUM(AV94:AW94),2)</f>
        <v>0</v>
      </c>
      <c r="AU94" s="69">
        <f>ROUND(AU95,5)</f>
        <v>31422.98072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16.5" customHeight="1">
      <c r="B95" s="73"/>
      <c r="C95" s="74"/>
      <c r="D95" s="200" t="s">
        <v>77</v>
      </c>
      <c r="E95" s="200"/>
      <c r="F95" s="200"/>
      <c r="G95" s="200"/>
      <c r="H95" s="200"/>
      <c r="I95" s="75"/>
      <c r="J95" s="200" t="s">
        <v>78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12">
        <f>ROUND(SUM(AG96:AG104),2)</f>
        <v>0</v>
      </c>
      <c r="AH95" s="179"/>
      <c r="AI95" s="179"/>
      <c r="AJ95" s="179"/>
      <c r="AK95" s="179"/>
      <c r="AL95" s="179"/>
      <c r="AM95" s="179"/>
      <c r="AN95" s="178">
        <f t="shared" si="0"/>
        <v>0</v>
      </c>
      <c r="AO95" s="179"/>
      <c r="AP95" s="179"/>
      <c r="AQ95" s="76" t="s">
        <v>79</v>
      </c>
      <c r="AR95" s="73"/>
      <c r="AS95" s="77">
        <f>ROUND(SUM(AS96:AS104),2)</f>
        <v>0</v>
      </c>
      <c r="AT95" s="78">
        <f t="shared" si="1"/>
        <v>0</v>
      </c>
      <c r="AU95" s="79">
        <f>ROUND(SUM(AU96:AU104),5)</f>
        <v>31422.98072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ROUND(SUM(AZ96:AZ104),2)</f>
        <v>0</v>
      </c>
      <c r="BA95" s="78">
        <f>ROUND(SUM(BA96:BA104),2)</f>
        <v>0</v>
      </c>
      <c r="BB95" s="78">
        <f>ROUND(SUM(BB96:BB104),2)</f>
        <v>0</v>
      </c>
      <c r="BC95" s="78">
        <f>ROUND(SUM(BC96:BC104),2)</f>
        <v>0</v>
      </c>
      <c r="BD95" s="80">
        <f>ROUND(SUM(BD96:BD104),2)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73</v>
      </c>
    </row>
    <row r="96" spans="1:91" s="4" customFormat="1" ht="16.5" customHeight="1">
      <c r="A96" s="82" t="s">
        <v>82</v>
      </c>
      <c r="B96" s="45"/>
      <c r="C96" s="10"/>
      <c r="D96" s="10"/>
      <c r="E96" s="197" t="s">
        <v>83</v>
      </c>
      <c r="F96" s="197"/>
      <c r="G96" s="197"/>
      <c r="H96" s="197"/>
      <c r="I96" s="197"/>
      <c r="J96" s="10"/>
      <c r="K96" s="197" t="s">
        <v>84</v>
      </c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80">
        <f>'001.1 - 1. časť ASR - šatne'!J32</f>
        <v>0</v>
      </c>
      <c r="AH96" s="181"/>
      <c r="AI96" s="181"/>
      <c r="AJ96" s="181"/>
      <c r="AK96" s="181"/>
      <c r="AL96" s="181"/>
      <c r="AM96" s="181"/>
      <c r="AN96" s="180">
        <f t="shared" si="0"/>
        <v>0</v>
      </c>
      <c r="AO96" s="181"/>
      <c r="AP96" s="181"/>
      <c r="AQ96" s="83" t="s">
        <v>85</v>
      </c>
      <c r="AR96" s="45"/>
      <c r="AS96" s="84">
        <v>0</v>
      </c>
      <c r="AT96" s="85">
        <f t="shared" si="1"/>
        <v>0</v>
      </c>
      <c r="AU96" s="86">
        <f>'001.1 - 1. časť ASR - šatne'!P138</f>
        <v>5766.1264219399991</v>
      </c>
      <c r="AV96" s="85">
        <f>'001.1 - 1. časť ASR - šatne'!J35</f>
        <v>0</v>
      </c>
      <c r="AW96" s="85">
        <f>'001.1 - 1. časť ASR - šatne'!J36</f>
        <v>0</v>
      </c>
      <c r="AX96" s="85">
        <f>'001.1 - 1. časť ASR - šatne'!J37</f>
        <v>0</v>
      </c>
      <c r="AY96" s="85">
        <f>'001.1 - 1. časť ASR - šatne'!J38</f>
        <v>0</v>
      </c>
      <c r="AZ96" s="85">
        <f>'001.1 - 1. časť ASR - šatne'!F35</f>
        <v>0</v>
      </c>
      <c r="BA96" s="85">
        <f>'001.1 - 1. časť ASR - šatne'!F36</f>
        <v>0</v>
      </c>
      <c r="BB96" s="85">
        <f>'001.1 - 1. časť ASR - šatne'!F37</f>
        <v>0</v>
      </c>
      <c r="BC96" s="85">
        <f>'001.1 - 1. časť ASR - šatne'!F38</f>
        <v>0</v>
      </c>
      <c r="BD96" s="87">
        <f>'001.1 - 1. časť ASR - šatne'!F39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0" s="4" customFormat="1" ht="16.5" customHeight="1">
      <c r="A97" s="82" t="s">
        <v>82</v>
      </c>
      <c r="B97" s="45"/>
      <c r="C97" s="10"/>
      <c r="D97" s="10"/>
      <c r="E97" s="197" t="s">
        <v>88</v>
      </c>
      <c r="F97" s="197"/>
      <c r="G97" s="197"/>
      <c r="H97" s="197"/>
      <c r="I97" s="197"/>
      <c r="J97" s="10"/>
      <c r="K97" s="197" t="s">
        <v>89</v>
      </c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80">
        <f>'001.2 - 2. časť ASR - str...'!J32</f>
        <v>0</v>
      </c>
      <c r="AH97" s="181"/>
      <c r="AI97" s="181"/>
      <c r="AJ97" s="181"/>
      <c r="AK97" s="181"/>
      <c r="AL97" s="181"/>
      <c r="AM97" s="181"/>
      <c r="AN97" s="180">
        <f t="shared" si="0"/>
        <v>0</v>
      </c>
      <c r="AO97" s="181"/>
      <c r="AP97" s="181"/>
      <c r="AQ97" s="83" t="s">
        <v>85</v>
      </c>
      <c r="AR97" s="45"/>
      <c r="AS97" s="84">
        <v>0</v>
      </c>
      <c r="AT97" s="85">
        <f t="shared" si="1"/>
        <v>0</v>
      </c>
      <c r="AU97" s="86">
        <f>'001.2 - 2. časť ASR - str...'!P137</f>
        <v>3513.7613203599999</v>
      </c>
      <c r="AV97" s="85">
        <f>'001.2 - 2. časť ASR - str...'!J35</f>
        <v>0</v>
      </c>
      <c r="AW97" s="85">
        <f>'001.2 - 2. časť ASR - str...'!J36</f>
        <v>0</v>
      </c>
      <c r="AX97" s="85">
        <f>'001.2 - 2. časť ASR - str...'!J37</f>
        <v>0</v>
      </c>
      <c r="AY97" s="85">
        <f>'001.2 - 2. časť ASR - str...'!J38</f>
        <v>0</v>
      </c>
      <c r="AZ97" s="85">
        <f>'001.2 - 2. časť ASR - str...'!F35</f>
        <v>0</v>
      </c>
      <c r="BA97" s="85">
        <f>'001.2 - 2. časť ASR - str...'!F36</f>
        <v>0</v>
      </c>
      <c r="BB97" s="85">
        <f>'001.2 - 2. časť ASR - str...'!F37</f>
        <v>0</v>
      </c>
      <c r="BC97" s="85">
        <f>'001.2 - 2. časť ASR - str...'!F38</f>
        <v>0</v>
      </c>
      <c r="BD97" s="87">
        <f>'001.2 - 2. časť ASR - str...'!F39</f>
        <v>0</v>
      </c>
      <c r="BT97" s="21" t="s">
        <v>86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0" s="4" customFormat="1" ht="16.5" customHeight="1">
      <c r="A98" s="82" t="s">
        <v>82</v>
      </c>
      <c r="B98" s="45"/>
      <c r="C98" s="10"/>
      <c r="D98" s="10"/>
      <c r="E98" s="197" t="s">
        <v>91</v>
      </c>
      <c r="F98" s="197"/>
      <c r="G98" s="197"/>
      <c r="H98" s="197"/>
      <c r="I98" s="197"/>
      <c r="J98" s="10"/>
      <c r="K98" s="197" t="s">
        <v>92</v>
      </c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80">
        <f>'001.3 - 3. časť ASR - kry...'!J32</f>
        <v>0</v>
      </c>
      <c r="AH98" s="181"/>
      <c r="AI98" s="181"/>
      <c r="AJ98" s="181"/>
      <c r="AK98" s="181"/>
      <c r="AL98" s="181"/>
      <c r="AM98" s="181"/>
      <c r="AN98" s="180">
        <f t="shared" si="0"/>
        <v>0</v>
      </c>
      <c r="AO98" s="181"/>
      <c r="AP98" s="181"/>
      <c r="AQ98" s="83" t="s">
        <v>85</v>
      </c>
      <c r="AR98" s="45"/>
      <c r="AS98" s="84">
        <v>0</v>
      </c>
      <c r="AT98" s="85">
        <f t="shared" si="1"/>
        <v>0</v>
      </c>
      <c r="AU98" s="86">
        <f>'001.3 - 3. časť ASR - kry...'!P146</f>
        <v>12901.211253453093</v>
      </c>
      <c r="AV98" s="85">
        <f>'001.3 - 3. časť ASR - kry...'!J35</f>
        <v>0</v>
      </c>
      <c r="AW98" s="85">
        <f>'001.3 - 3. časť ASR - kry...'!J36</f>
        <v>0</v>
      </c>
      <c r="AX98" s="85">
        <f>'001.3 - 3. časť ASR - kry...'!J37</f>
        <v>0</v>
      </c>
      <c r="AY98" s="85">
        <f>'001.3 - 3. časť ASR - kry...'!J38</f>
        <v>0</v>
      </c>
      <c r="AZ98" s="85">
        <f>'001.3 - 3. časť ASR - kry...'!F35</f>
        <v>0</v>
      </c>
      <c r="BA98" s="85">
        <f>'001.3 - 3. časť ASR - kry...'!F36</f>
        <v>0</v>
      </c>
      <c r="BB98" s="85">
        <f>'001.3 - 3. časť ASR - kry...'!F37</f>
        <v>0</v>
      </c>
      <c r="BC98" s="85">
        <f>'001.3 - 3. časť ASR - kry...'!F38</f>
        <v>0</v>
      </c>
      <c r="BD98" s="87">
        <f>'001.3 - 3. časť ASR - kry...'!F39</f>
        <v>0</v>
      </c>
      <c r="BT98" s="21" t="s">
        <v>86</v>
      </c>
      <c r="BV98" s="21" t="s">
        <v>75</v>
      </c>
      <c r="BW98" s="21" t="s">
        <v>93</v>
      </c>
      <c r="BX98" s="21" t="s">
        <v>81</v>
      </c>
      <c r="CL98" s="21" t="s">
        <v>1</v>
      </c>
    </row>
    <row r="99" spans="1:90" s="4" customFormat="1" ht="16.5" customHeight="1">
      <c r="A99" s="82" t="s">
        <v>82</v>
      </c>
      <c r="B99" s="45"/>
      <c r="C99" s="10"/>
      <c r="D99" s="10"/>
      <c r="E99" s="197" t="s">
        <v>94</v>
      </c>
      <c r="F99" s="197"/>
      <c r="G99" s="197"/>
      <c r="H99" s="197"/>
      <c r="I99" s="197"/>
      <c r="J99" s="10"/>
      <c r="K99" s="197" t="s">
        <v>95</v>
      </c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80">
        <f>'001.5 - 5. časť ASR - fasáda'!J32</f>
        <v>0</v>
      </c>
      <c r="AH99" s="181"/>
      <c r="AI99" s="181"/>
      <c r="AJ99" s="181"/>
      <c r="AK99" s="181"/>
      <c r="AL99" s="181"/>
      <c r="AM99" s="181"/>
      <c r="AN99" s="180">
        <f t="shared" si="0"/>
        <v>0</v>
      </c>
      <c r="AO99" s="181"/>
      <c r="AP99" s="181"/>
      <c r="AQ99" s="83" t="s">
        <v>85</v>
      </c>
      <c r="AR99" s="45"/>
      <c r="AS99" s="84">
        <v>0</v>
      </c>
      <c r="AT99" s="85">
        <f t="shared" si="1"/>
        <v>0</v>
      </c>
      <c r="AU99" s="86">
        <f>'001.5 - 5. časť ASR - fasáda'!P131</f>
        <v>5574.7224549000002</v>
      </c>
      <c r="AV99" s="85">
        <f>'001.5 - 5. časť ASR - fasáda'!J35</f>
        <v>0</v>
      </c>
      <c r="AW99" s="85">
        <f>'001.5 - 5. časť ASR - fasáda'!J36</f>
        <v>0</v>
      </c>
      <c r="AX99" s="85">
        <f>'001.5 - 5. časť ASR - fasáda'!J37</f>
        <v>0</v>
      </c>
      <c r="AY99" s="85">
        <f>'001.5 - 5. časť ASR - fasáda'!J38</f>
        <v>0</v>
      </c>
      <c r="AZ99" s="85">
        <f>'001.5 - 5. časť ASR - fasáda'!F35</f>
        <v>0</v>
      </c>
      <c r="BA99" s="85">
        <f>'001.5 - 5. časť ASR - fasáda'!F36</f>
        <v>0</v>
      </c>
      <c r="BB99" s="85">
        <f>'001.5 - 5. časť ASR - fasáda'!F37</f>
        <v>0</v>
      </c>
      <c r="BC99" s="85">
        <f>'001.5 - 5. časť ASR - fasáda'!F38</f>
        <v>0</v>
      </c>
      <c r="BD99" s="87">
        <f>'001.5 - 5. časť ASR - fasáda'!F39</f>
        <v>0</v>
      </c>
      <c r="BT99" s="21" t="s">
        <v>86</v>
      </c>
      <c r="BV99" s="21" t="s">
        <v>75</v>
      </c>
      <c r="BW99" s="21" t="s">
        <v>96</v>
      </c>
      <c r="BX99" s="21" t="s">
        <v>81</v>
      </c>
      <c r="CL99" s="21" t="s">
        <v>1</v>
      </c>
    </row>
    <row r="100" spans="1:90" s="4" customFormat="1" ht="16.5" customHeight="1">
      <c r="A100" s="82" t="s">
        <v>82</v>
      </c>
      <c r="B100" s="45"/>
      <c r="C100" s="10"/>
      <c r="D100" s="10"/>
      <c r="E100" s="197" t="s">
        <v>97</v>
      </c>
      <c r="F100" s="197"/>
      <c r="G100" s="197"/>
      <c r="H100" s="197"/>
      <c r="I100" s="197"/>
      <c r="J100" s="10"/>
      <c r="K100" s="197" t="s">
        <v>98</v>
      </c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80">
        <f>'001.6 - 6. časť ZTI'!J32</f>
        <v>0</v>
      </c>
      <c r="AH100" s="181"/>
      <c r="AI100" s="181"/>
      <c r="AJ100" s="181"/>
      <c r="AK100" s="181"/>
      <c r="AL100" s="181"/>
      <c r="AM100" s="181"/>
      <c r="AN100" s="180">
        <f t="shared" si="0"/>
        <v>0</v>
      </c>
      <c r="AO100" s="181"/>
      <c r="AP100" s="181"/>
      <c r="AQ100" s="83" t="s">
        <v>85</v>
      </c>
      <c r="AR100" s="45"/>
      <c r="AS100" s="84">
        <v>0</v>
      </c>
      <c r="AT100" s="85">
        <f t="shared" si="1"/>
        <v>0</v>
      </c>
      <c r="AU100" s="86">
        <f>'001.6 - 6. časť ZTI'!P129</f>
        <v>2908.0316349999998</v>
      </c>
      <c r="AV100" s="85">
        <f>'001.6 - 6. časť ZTI'!J35</f>
        <v>0</v>
      </c>
      <c r="AW100" s="85">
        <f>'001.6 - 6. časť ZTI'!J36</f>
        <v>0</v>
      </c>
      <c r="AX100" s="85">
        <f>'001.6 - 6. časť ZTI'!J37</f>
        <v>0</v>
      </c>
      <c r="AY100" s="85">
        <f>'001.6 - 6. časť ZTI'!J38</f>
        <v>0</v>
      </c>
      <c r="AZ100" s="85">
        <f>'001.6 - 6. časť ZTI'!F35</f>
        <v>0</v>
      </c>
      <c r="BA100" s="85">
        <f>'001.6 - 6. časť ZTI'!F36</f>
        <v>0</v>
      </c>
      <c r="BB100" s="85">
        <f>'001.6 - 6. časť ZTI'!F37</f>
        <v>0</v>
      </c>
      <c r="BC100" s="85">
        <f>'001.6 - 6. časť ZTI'!F38</f>
        <v>0</v>
      </c>
      <c r="BD100" s="87">
        <f>'001.6 - 6. časť ZTI'!F39</f>
        <v>0</v>
      </c>
      <c r="BT100" s="21" t="s">
        <v>86</v>
      </c>
      <c r="BV100" s="21" t="s">
        <v>75</v>
      </c>
      <c r="BW100" s="21" t="s">
        <v>99</v>
      </c>
      <c r="BX100" s="21" t="s">
        <v>81</v>
      </c>
      <c r="CL100" s="21" t="s">
        <v>1</v>
      </c>
    </row>
    <row r="101" spans="1:90" s="4" customFormat="1" ht="16.5" customHeight="1">
      <c r="A101" s="82" t="s">
        <v>82</v>
      </c>
      <c r="B101" s="45"/>
      <c r="C101" s="10"/>
      <c r="D101" s="10"/>
      <c r="E101" s="197" t="s">
        <v>100</v>
      </c>
      <c r="F101" s="197"/>
      <c r="G101" s="197"/>
      <c r="H101" s="197"/>
      <c r="I101" s="197"/>
      <c r="J101" s="10"/>
      <c r="K101" s="197" t="s">
        <v>101</v>
      </c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80">
        <f>'001.7 - 7. časť PL'!J32</f>
        <v>0</v>
      </c>
      <c r="AH101" s="181"/>
      <c r="AI101" s="181"/>
      <c r="AJ101" s="181"/>
      <c r="AK101" s="181"/>
      <c r="AL101" s="181"/>
      <c r="AM101" s="181"/>
      <c r="AN101" s="180">
        <f t="shared" si="0"/>
        <v>0</v>
      </c>
      <c r="AO101" s="181"/>
      <c r="AP101" s="181"/>
      <c r="AQ101" s="83" t="s">
        <v>85</v>
      </c>
      <c r="AR101" s="45"/>
      <c r="AS101" s="84">
        <v>0</v>
      </c>
      <c r="AT101" s="85">
        <f t="shared" si="1"/>
        <v>0</v>
      </c>
      <c r="AU101" s="86">
        <f>'001.7 - 7. časť PL'!P129</f>
        <v>73.75488</v>
      </c>
      <c r="AV101" s="85">
        <f>'001.7 - 7. časť PL'!J35</f>
        <v>0</v>
      </c>
      <c r="AW101" s="85">
        <f>'001.7 - 7. časť PL'!J36</f>
        <v>0</v>
      </c>
      <c r="AX101" s="85">
        <f>'001.7 - 7. časť PL'!J37</f>
        <v>0</v>
      </c>
      <c r="AY101" s="85">
        <f>'001.7 - 7. časť PL'!J38</f>
        <v>0</v>
      </c>
      <c r="AZ101" s="85">
        <f>'001.7 - 7. časť PL'!F35</f>
        <v>0</v>
      </c>
      <c r="BA101" s="85">
        <f>'001.7 - 7. časť PL'!F36</f>
        <v>0</v>
      </c>
      <c r="BB101" s="85">
        <f>'001.7 - 7. časť PL'!F37</f>
        <v>0</v>
      </c>
      <c r="BC101" s="85">
        <f>'001.7 - 7. časť PL'!F38</f>
        <v>0</v>
      </c>
      <c r="BD101" s="87">
        <f>'001.7 - 7. časť PL'!F39</f>
        <v>0</v>
      </c>
      <c r="BT101" s="21" t="s">
        <v>86</v>
      </c>
      <c r="BV101" s="21" t="s">
        <v>75</v>
      </c>
      <c r="BW101" s="21" t="s">
        <v>102</v>
      </c>
      <c r="BX101" s="21" t="s">
        <v>81</v>
      </c>
      <c r="CL101" s="21" t="s">
        <v>1</v>
      </c>
    </row>
    <row r="102" spans="1:90" s="4" customFormat="1" ht="16.5" customHeight="1">
      <c r="A102" s="82" t="s">
        <v>82</v>
      </c>
      <c r="B102" s="45"/>
      <c r="C102" s="10"/>
      <c r="D102" s="10"/>
      <c r="E102" s="197" t="s">
        <v>103</v>
      </c>
      <c r="F102" s="197"/>
      <c r="G102" s="197"/>
      <c r="H102" s="197"/>
      <c r="I102" s="197"/>
      <c r="J102" s="10"/>
      <c r="K102" s="197" t="s">
        <v>104</v>
      </c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80">
        <f>'001.8 - 8. časť UVK'!J32</f>
        <v>0</v>
      </c>
      <c r="AH102" s="181"/>
      <c r="AI102" s="181"/>
      <c r="AJ102" s="181"/>
      <c r="AK102" s="181"/>
      <c r="AL102" s="181"/>
      <c r="AM102" s="181"/>
      <c r="AN102" s="180">
        <f t="shared" si="0"/>
        <v>0</v>
      </c>
      <c r="AO102" s="181"/>
      <c r="AP102" s="181"/>
      <c r="AQ102" s="83" t="s">
        <v>85</v>
      </c>
      <c r="AR102" s="45"/>
      <c r="AS102" s="84">
        <v>0</v>
      </c>
      <c r="AT102" s="85">
        <f t="shared" si="1"/>
        <v>0</v>
      </c>
      <c r="AU102" s="86">
        <f>'001.8 - 8. časť UVK'!P129</f>
        <v>685.37275000000011</v>
      </c>
      <c r="AV102" s="85">
        <f>'001.8 - 8. časť UVK'!J35</f>
        <v>0</v>
      </c>
      <c r="AW102" s="85">
        <f>'001.8 - 8. časť UVK'!J36</f>
        <v>0</v>
      </c>
      <c r="AX102" s="85">
        <f>'001.8 - 8. časť UVK'!J37</f>
        <v>0</v>
      </c>
      <c r="AY102" s="85">
        <f>'001.8 - 8. časť UVK'!J38</f>
        <v>0</v>
      </c>
      <c r="AZ102" s="85">
        <f>'001.8 - 8. časť UVK'!F35</f>
        <v>0</v>
      </c>
      <c r="BA102" s="85">
        <f>'001.8 - 8. časť UVK'!F36</f>
        <v>0</v>
      </c>
      <c r="BB102" s="85">
        <f>'001.8 - 8. časť UVK'!F37</f>
        <v>0</v>
      </c>
      <c r="BC102" s="85">
        <f>'001.8 - 8. časť UVK'!F38</f>
        <v>0</v>
      </c>
      <c r="BD102" s="87">
        <f>'001.8 - 8. časť UVK'!F39</f>
        <v>0</v>
      </c>
      <c r="BT102" s="21" t="s">
        <v>86</v>
      </c>
      <c r="BV102" s="21" t="s">
        <v>75</v>
      </c>
      <c r="BW102" s="21" t="s">
        <v>105</v>
      </c>
      <c r="BX102" s="21" t="s">
        <v>81</v>
      </c>
      <c r="CL102" s="21" t="s">
        <v>1</v>
      </c>
    </row>
    <row r="103" spans="1:90" s="4" customFormat="1" ht="16.5" customHeight="1">
      <c r="A103" s="82" t="s">
        <v>82</v>
      </c>
      <c r="B103" s="45"/>
      <c r="C103" s="10"/>
      <c r="D103" s="10"/>
      <c r="E103" s="197" t="s">
        <v>106</v>
      </c>
      <c r="F103" s="197"/>
      <c r="G103" s="197"/>
      <c r="H103" s="197"/>
      <c r="I103" s="197"/>
      <c r="J103" s="10"/>
      <c r="K103" s="197" t="s">
        <v>107</v>
      </c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80">
        <f>'001.9 - 9. časť ELI'!J32</f>
        <v>0</v>
      </c>
      <c r="AH103" s="181"/>
      <c r="AI103" s="181"/>
      <c r="AJ103" s="181"/>
      <c r="AK103" s="181"/>
      <c r="AL103" s="181"/>
      <c r="AM103" s="181"/>
      <c r="AN103" s="180">
        <f t="shared" si="0"/>
        <v>0</v>
      </c>
      <c r="AO103" s="181"/>
      <c r="AP103" s="181"/>
      <c r="AQ103" s="83" t="s">
        <v>85</v>
      </c>
      <c r="AR103" s="45"/>
      <c r="AS103" s="84">
        <v>0</v>
      </c>
      <c r="AT103" s="85">
        <f t="shared" si="1"/>
        <v>0</v>
      </c>
      <c r="AU103" s="86">
        <f>'001.9 - 9. časť ELI'!P130</f>
        <v>0</v>
      </c>
      <c r="AV103" s="85">
        <f>'001.9 - 9. časť ELI'!J35</f>
        <v>0</v>
      </c>
      <c r="AW103" s="85">
        <f>'001.9 - 9. časť ELI'!J36</f>
        <v>0</v>
      </c>
      <c r="AX103" s="85">
        <f>'001.9 - 9. časť ELI'!J37</f>
        <v>0</v>
      </c>
      <c r="AY103" s="85">
        <f>'001.9 - 9. časť ELI'!J38</f>
        <v>0</v>
      </c>
      <c r="AZ103" s="85">
        <f>'001.9 - 9. časť ELI'!F35</f>
        <v>0</v>
      </c>
      <c r="BA103" s="85">
        <f>'001.9 - 9. časť ELI'!F36</f>
        <v>0</v>
      </c>
      <c r="BB103" s="85">
        <f>'001.9 - 9. časť ELI'!F37</f>
        <v>0</v>
      </c>
      <c r="BC103" s="85">
        <f>'001.9 - 9. časť ELI'!F38</f>
        <v>0</v>
      </c>
      <c r="BD103" s="87">
        <f>'001.9 - 9. časť ELI'!F39</f>
        <v>0</v>
      </c>
      <c r="BT103" s="21" t="s">
        <v>86</v>
      </c>
      <c r="BV103" s="21" t="s">
        <v>75</v>
      </c>
      <c r="BW103" s="21" t="s">
        <v>108</v>
      </c>
      <c r="BX103" s="21" t="s">
        <v>81</v>
      </c>
      <c r="CL103" s="21" t="s">
        <v>1</v>
      </c>
    </row>
    <row r="104" spans="1:90" s="4" customFormat="1" ht="16.5" customHeight="1">
      <c r="A104" s="82" t="s">
        <v>82</v>
      </c>
      <c r="B104" s="45"/>
      <c r="C104" s="10"/>
      <c r="D104" s="10"/>
      <c r="E104" s="197" t="s">
        <v>109</v>
      </c>
      <c r="F104" s="197"/>
      <c r="G104" s="197"/>
      <c r="H104" s="197"/>
      <c r="I104" s="197"/>
      <c r="J104" s="10"/>
      <c r="K104" s="197" t="s">
        <v>110</v>
      </c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80">
        <f>'001.10 - 10. časť VZT'!J32</f>
        <v>0</v>
      </c>
      <c r="AH104" s="181"/>
      <c r="AI104" s="181"/>
      <c r="AJ104" s="181"/>
      <c r="AK104" s="181"/>
      <c r="AL104" s="181"/>
      <c r="AM104" s="181"/>
      <c r="AN104" s="180">
        <f t="shared" si="0"/>
        <v>0</v>
      </c>
      <c r="AO104" s="181"/>
      <c r="AP104" s="181"/>
      <c r="AQ104" s="83" t="s">
        <v>85</v>
      </c>
      <c r="AR104" s="45"/>
      <c r="AS104" s="88">
        <v>0</v>
      </c>
      <c r="AT104" s="89">
        <f t="shared" si="1"/>
        <v>0</v>
      </c>
      <c r="AU104" s="90">
        <f>'001.10 - 10. časť VZT'!P122</f>
        <v>0</v>
      </c>
      <c r="AV104" s="89">
        <f>'001.10 - 10. časť VZT'!J35</f>
        <v>0</v>
      </c>
      <c r="AW104" s="89">
        <f>'001.10 - 10. časť VZT'!J36</f>
        <v>0</v>
      </c>
      <c r="AX104" s="89">
        <f>'001.10 - 10. časť VZT'!J37</f>
        <v>0</v>
      </c>
      <c r="AY104" s="89">
        <f>'001.10 - 10. časť VZT'!J38</f>
        <v>0</v>
      </c>
      <c r="AZ104" s="89">
        <f>'001.10 - 10. časť VZT'!F35</f>
        <v>0</v>
      </c>
      <c r="BA104" s="89">
        <f>'001.10 - 10. časť VZT'!F36</f>
        <v>0</v>
      </c>
      <c r="BB104" s="89">
        <f>'001.10 - 10. časť VZT'!F37</f>
        <v>0</v>
      </c>
      <c r="BC104" s="89">
        <f>'001.10 - 10. časť VZT'!F38</f>
        <v>0</v>
      </c>
      <c r="BD104" s="91">
        <f>'001.10 - 10. časť VZT'!F39</f>
        <v>0</v>
      </c>
      <c r="BT104" s="21" t="s">
        <v>86</v>
      </c>
      <c r="BV104" s="21" t="s">
        <v>75</v>
      </c>
      <c r="BW104" s="21" t="s">
        <v>111</v>
      </c>
      <c r="BX104" s="21" t="s">
        <v>81</v>
      </c>
      <c r="CL104" s="21" t="s">
        <v>1</v>
      </c>
    </row>
    <row r="105" spans="1:90" s="2" customFormat="1" ht="30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7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</row>
    <row r="106" spans="1:90" s="2" customFormat="1" ht="7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27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</row>
  </sheetData>
  <mergeCells count="76">
    <mergeCell ref="K101:AF101"/>
    <mergeCell ref="K102:AF102"/>
    <mergeCell ref="K103:AF103"/>
    <mergeCell ref="K104:AF104"/>
    <mergeCell ref="AS89:AT91"/>
    <mergeCell ref="AM90:AP90"/>
    <mergeCell ref="AG95:AM95"/>
    <mergeCell ref="AG96:AM96"/>
    <mergeCell ref="AG97:AM97"/>
    <mergeCell ref="AG94:AM94"/>
    <mergeCell ref="AG92:AM92"/>
    <mergeCell ref="AN101:AP101"/>
    <mergeCell ref="AN102:AP102"/>
    <mergeCell ref="AN103:AP103"/>
    <mergeCell ref="AN104:AP104"/>
    <mergeCell ref="AN92:AP92"/>
    <mergeCell ref="E101:I101"/>
    <mergeCell ref="E102:I102"/>
    <mergeCell ref="E103:I103"/>
    <mergeCell ref="E104:I104"/>
    <mergeCell ref="AM89:AP89"/>
    <mergeCell ref="AG98:AM98"/>
    <mergeCell ref="AG99:AM99"/>
    <mergeCell ref="AG100:AM100"/>
    <mergeCell ref="AG101:AM101"/>
    <mergeCell ref="AG102:AM102"/>
    <mergeCell ref="AG103:AM103"/>
    <mergeCell ref="AG104:AM104"/>
    <mergeCell ref="I92:AF92"/>
    <mergeCell ref="J95:AF95"/>
    <mergeCell ref="K96:AF96"/>
    <mergeCell ref="K97:AF97"/>
    <mergeCell ref="X35:AB35"/>
    <mergeCell ref="AK35:AO35"/>
    <mergeCell ref="E100:I100"/>
    <mergeCell ref="C92:G92"/>
    <mergeCell ref="D95:H95"/>
    <mergeCell ref="E96:I96"/>
    <mergeCell ref="E97:I97"/>
    <mergeCell ref="E98:I98"/>
    <mergeCell ref="E99:I99"/>
    <mergeCell ref="L85:AO85"/>
    <mergeCell ref="AM87:AN87"/>
    <mergeCell ref="K98:AF98"/>
    <mergeCell ref="K99:AF99"/>
    <mergeCell ref="K100:AF100"/>
    <mergeCell ref="AN94:AP94"/>
    <mergeCell ref="AN100:AP100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95:AP95"/>
    <mergeCell ref="AN96:AP96"/>
    <mergeCell ref="AN97:AP97"/>
    <mergeCell ref="AN98:AP98"/>
    <mergeCell ref="AN99:AP99"/>
  </mergeCells>
  <hyperlinks>
    <hyperlink ref="A96" location="'001.1 - 1. časť ASR - šatne'!C2" display="/" xr:uid="{00000000-0004-0000-0000-000000000000}"/>
    <hyperlink ref="A97" location="'001.2 - 2. časť ASR - str...'!C2" display="/" xr:uid="{00000000-0004-0000-0000-000001000000}"/>
    <hyperlink ref="A98" location="'001.3 - 3. časť ASR - kry...'!C2" display="/" xr:uid="{00000000-0004-0000-0000-000002000000}"/>
    <hyperlink ref="A99" location="'001.5 - 5. časť ASR - fasáda'!C2" display="/" xr:uid="{00000000-0004-0000-0000-000003000000}"/>
    <hyperlink ref="A100" location="'001.6 - 6. časť ZTI'!C2" display="/" xr:uid="{00000000-0004-0000-0000-000004000000}"/>
    <hyperlink ref="A101" location="'001.7 - 7. časť PL'!C2" display="/" xr:uid="{00000000-0004-0000-0000-000005000000}"/>
    <hyperlink ref="A102" location="'001.8 - 8. časť UVK'!C2" display="/" xr:uid="{00000000-0004-0000-0000-000006000000}"/>
    <hyperlink ref="A103" location="'001.9 - 9. časť ELI'!C2" display="/" xr:uid="{00000000-0004-0000-0000-000007000000}"/>
    <hyperlink ref="A104" location="'001.10 - 10. časť VZT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27"/>
  <sheetViews>
    <sheetView showGridLines="0" topLeftCell="A72" workbookViewId="0">
      <selection activeCell="Z123" sqref="Z123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111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2433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25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tr">
        <f>IF('Rekapitulácia stavby'!AN10="","",'Rekapitulácia stavby'!AN10)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Trebišov</v>
      </c>
      <c r="F17" s="26"/>
      <c r="G17" s="26"/>
      <c r="H17" s="26"/>
      <c r="I17" s="23" t="s">
        <v>23</v>
      </c>
      <c r="J17" s="21" t="str">
        <f>IF('Rekapitulácia stavby'!AN11="","",'Rekapitulácia stavby'!AN11)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>patrikpanda s.r.o., Ing.arch.Panda, Ing.Soták</v>
      </c>
      <c r="F23" s="26"/>
      <c r="G23" s="26"/>
      <c r="H23" s="26"/>
      <c r="I23" s="23" t="s">
        <v>23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2434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ROUND(J122,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ROUND((SUM(BE122:BE126)),  2)</f>
        <v>0</v>
      </c>
      <c r="G35" s="26"/>
      <c r="H35" s="26"/>
      <c r="I35" s="100">
        <v>0.2</v>
      </c>
      <c r="J35" s="99">
        <f>ROUND(((SUM(BE122:BE126))*I35),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ROUND((SUM(BF122:BF126)),  2)</f>
        <v>0</v>
      </c>
      <c r="G36" s="26"/>
      <c r="H36" s="26"/>
      <c r="I36" s="100">
        <v>0.2</v>
      </c>
      <c r="J36" s="99">
        <f>ROUND(((SUM(BF122:BF126))*I36),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ROUND((SUM(BG122:BG126)),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ROUND((SUM(BH122:BH126)),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ROUND((SUM(BI122:BI126)),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001.10 - 10. časť VZT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Ing.Karol Baník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J122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820</v>
      </c>
      <c r="E99" s="114"/>
      <c r="F99" s="114"/>
      <c r="G99" s="114"/>
      <c r="H99" s="114"/>
      <c r="I99" s="114"/>
      <c r="J99" s="115">
        <f>J123</f>
        <v>0</v>
      </c>
      <c r="L99" s="112"/>
    </row>
    <row r="100" spans="1:47" s="10" customFormat="1" ht="20" customHeight="1">
      <c r="B100" s="116"/>
      <c r="D100" s="117" t="s">
        <v>2435</v>
      </c>
      <c r="E100" s="118"/>
      <c r="F100" s="118"/>
      <c r="G100" s="118"/>
      <c r="H100" s="118"/>
      <c r="I100" s="118"/>
      <c r="J100" s="119">
        <f>J124</f>
        <v>0</v>
      </c>
      <c r="L100" s="116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7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7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5" customHeight="1">
      <c r="A107" s="26"/>
      <c r="B107" s="27"/>
      <c r="C107" s="18" t="s">
        <v>140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7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>
      <c r="A110" s="26"/>
      <c r="B110" s="27"/>
      <c r="C110" s="26"/>
      <c r="D110" s="26"/>
      <c r="E110" s="217" t="str">
        <f>E7</f>
        <v>Obnova mestskej plavárne v Trebišove (stupeň PSP)</v>
      </c>
      <c r="F110" s="218"/>
      <c r="G110" s="218"/>
      <c r="H110" s="218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113</v>
      </c>
      <c r="L111" s="17"/>
    </row>
    <row r="112" spans="1:47" s="2" customFormat="1" ht="16.5" customHeight="1">
      <c r="A112" s="26"/>
      <c r="B112" s="27"/>
      <c r="C112" s="26"/>
      <c r="D112" s="26"/>
      <c r="E112" s="217" t="s">
        <v>114</v>
      </c>
      <c r="F112" s="216"/>
      <c r="G112" s="216"/>
      <c r="H112" s="21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115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1" t="str">
        <f>E11</f>
        <v>001.10 - 10. časť VZT</v>
      </c>
      <c r="F114" s="216"/>
      <c r="G114" s="216"/>
      <c r="H114" s="21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16</v>
      </c>
      <c r="D116" s="26"/>
      <c r="E116" s="26"/>
      <c r="F116" s="21" t="str">
        <f>F14</f>
        <v xml:space="preserve"> </v>
      </c>
      <c r="G116" s="26"/>
      <c r="H116" s="26"/>
      <c r="I116" s="23" t="s">
        <v>18</v>
      </c>
      <c r="J116" s="49" t="str">
        <f>IF(J14="","",J14)</f>
        <v>9. 8. 2019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43.25" customHeight="1">
      <c r="A118" s="26"/>
      <c r="B118" s="27"/>
      <c r="C118" s="23" t="s">
        <v>20</v>
      </c>
      <c r="D118" s="26"/>
      <c r="E118" s="26"/>
      <c r="F118" s="21" t="str">
        <f>E17</f>
        <v>mesto Trebišov</v>
      </c>
      <c r="G118" s="26"/>
      <c r="H118" s="26"/>
      <c r="I118" s="23" t="s">
        <v>26</v>
      </c>
      <c r="J118" s="24" t="str">
        <f>E23</f>
        <v>patrikpanda s.r.o., Ing.arch.Panda, Ing.Soták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5" customHeight="1">
      <c r="A119" s="26"/>
      <c r="B119" s="27"/>
      <c r="C119" s="23" t="s">
        <v>24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30</v>
      </c>
      <c r="J119" s="24" t="str">
        <f>E26</f>
        <v>Ing.Karol Baník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2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20"/>
      <c r="B121" s="121"/>
      <c r="C121" s="122" t="s">
        <v>141</v>
      </c>
      <c r="D121" s="123" t="s">
        <v>58</v>
      </c>
      <c r="E121" s="123" t="s">
        <v>54</v>
      </c>
      <c r="F121" s="123" t="s">
        <v>55</v>
      </c>
      <c r="G121" s="123" t="s">
        <v>142</v>
      </c>
      <c r="H121" s="123" t="s">
        <v>143</v>
      </c>
      <c r="I121" s="123" t="s">
        <v>144</v>
      </c>
      <c r="J121" s="124" t="s">
        <v>119</v>
      </c>
      <c r="K121" s="125" t="s">
        <v>145</v>
      </c>
      <c r="L121" s="126"/>
      <c r="M121" s="56" t="s">
        <v>1</v>
      </c>
      <c r="N121" s="57" t="s">
        <v>37</v>
      </c>
      <c r="O121" s="57" t="s">
        <v>146</v>
      </c>
      <c r="P121" s="57" t="s">
        <v>147</v>
      </c>
      <c r="Q121" s="57" t="s">
        <v>148</v>
      </c>
      <c r="R121" s="57" t="s">
        <v>149</v>
      </c>
      <c r="S121" s="57" t="s">
        <v>150</v>
      </c>
      <c r="T121" s="58" t="s">
        <v>151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3" customHeight="1">
      <c r="A122" s="26"/>
      <c r="B122" s="27"/>
      <c r="C122" s="63" t="s">
        <v>120</v>
      </c>
      <c r="D122" s="26"/>
      <c r="E122" s="26"/>
      <c r="F122" s="26"/>
      <c r="G122" s="26"/>
      <c r="H122" s="26"/>
      <c r="I122" s="26"/>
      <c r="J122" s="127">
        <f>BK122</f>
        <v>0</v>
      </c>
      <c r="K122" s="26"/>
      <c r="L122" s="27"/>
      <c r="M122" s="59"/>
      <c r="N122" s="50"/>
      <c r="O122" s="60"/>
      <c r="P122" s="128">
        <f>P123</f>
        <v>0</v>
      </c>
      <c r="Q122" s="60"/>
      <c r="R122" s="128">
        <f>R123</f>
        <v>0</v>
      </c>
      <c r="S122" s="60"/>
      <c r="T122" s="129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72</v>
      </c>
      <c r="AU122" s="14" t="s">
        <v>121</v>
      </c>
      <c r="BK122" s="130">
        <f>BK123</f>
        <v>0</v>
      </c>
    </row>
    <row r="123" spans="1:65" s="12" customFormat="1" ht="26" customHeight="1">
      <c r="B123" s="131"/>
      <c r="D123" s="132" t="s">
        <v>72</v>
      </c>
      <c r="E123" s="133" t="s">
        <v>229</v>
      </c>
      <c r="F123" s="133" t="s">
        <v>1238</v>
      </c>
      <c r="J123" s="134">
        <f>BK123</f>
        <v>0</v>
      </c>
      <c r="L123" s="131"/>
      <c r="M123" s="135"/>
      <c r="N123" s="136"/>
      <c r="O123" s="136"/>
      <c r="P123" s="137">
        <f>P124</f>
        <v>0</v>
      </c>
      <c r="Q123" s="136"/>
      <c r="R123" s="137">
        <f>R124</f>
        <v>0</v>
      </c>
      <c r="S123" s="136"/>
      <c r="T123" s="138">
        <f>T124</f>
        <v>0</v>
      </c>
      <c r="AR123" s="132" t="s">
        <v>155</v>
      </c>
      <c r="AT123" s="139" t="s">
        <v>72</v>
      </c>
      <c r="AU123" s="139" t="s">
        <v>73</v>
      </c>
      <c r="AY123" s="132" t="s">
        <v>154</v>
      </c>
      <c r="BK123" s="140">
        <f>BK124</f>
        <v>0</v>
      </c>
    </row>
    <row r="124" spans="1:65" s="12" customFormat="1" ht="23" customHeight="1">
      <c r="B124" s="131"/>
      <c r="D124" s="132" t="s">
        <v>72</v>
      </c>
      <c r="E124" s="141" t="s">
        <v>2436</v>
      </c>
      <c r="F124" s="141" t="s">
        <v>2437</v>
      </c>
      <c r="J124" s="142">
        <f>BK124</f>
        <v>0</v>
      </c>
      <c r="L124" s="131"/>
      <c r="M124" s="135"/>
      <c r="N124" s="136"/>
      <c r="O124" s="136"/>
      <c r="P124" s="137">
        <f>SUM(P125:P126)</f>
        <v>0</v>
      </c>
      <c r="Q124" s="136"/>
      <c r="R124" s="137">
        <f>SUM(R125:R126)</f>
        <v>0</v>
      </c>
      <c r="S124" s="136"/>
      <c r="T124" s="138">
        <f>SUM(T125:T126)</f>
        <v>0</v>
      </c>
      <c r="AR124" s="132" t="s">
        <v>155</v>
      </c>
      <c r="AT124" s="139" t="s">
        <v>72</v>
      </c>
      <c r="AU124" s="139" t="s">
        <v>80</v>
      </c>
      <c r="AY124" s="132" t="s">
        <v>154</v>
      </c>
      <c r="BK124" s="140">
        <f>SUM(BK125:BK126)</f>
        <v>0</v>
      </c>
    </row>
    <row r="125" spans="1:65" s="2" customFormat="1" ht="24" customHeight="1">
      <c r="A125" s="26"/>
      <c r="B125" s="143"/>
      <c r="C125" s="144" t="s">
        <v>80</v>
      </c>
      <c r="D125" s="144" t="s">
        <v>157</v>
      </c>
      <c r="E125" s="145" t="s">
        <v>2438</v>
      </c>
      <c r="F125" s="146" t="s">
        <v>2439</v>
      </c>
      <c r="G125" s="147" t="s">
        <v>1202</v>
      </c>
      <c r="H125" s="148">
        <v>1</v>
      </c>
      <c r="I125" s="148"/>
      <c r="J125" s="148"/>
      <c r="K125" s="149"/>
      <c r="L125" s="27"/>
      <c r="M125" s="150" t="s">
        <v>1</v>
      </c>
      <c r="N125" s="151" t="s">
        <v>39</v>
      </c>
      <c r="O125" s="152">
        <v>0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4" t="s">
        <v>409</v>
      </c>
      <c r="AT125" s="154" t="s">
        <v>157</v>
      </c>
      <c r="AU125" s="154" t="s">
        <v>86</v>
      </c>
      <c r="AY125" s="14" t="s">
        <v>154</v>
      </c>
      <c r="BE125" s="155">
        <f>IF(N125="základná",J125,0)</f>
        <v>0</v>
      </c>
      <c r="BF125" s="155">
        <f>IF(N125="znížená",J125,0)</f>
        <v>0</v>
      </c>
      <c r="BG125" s="155">
        <f>IF(N125="zákl. prenesená",J125,0)</f>
        <v>0</v>
      </c>
      <c r="BH125" s="155">
        <f>IF(N125="zníž. prenesená",J125,0)</f>
        <v>0</v>
      </c>
      <c r="BI125" s="155">
        <f>IF(N125="nulová",J125,0)</f>
        <v>0</v>
      </c>
      <c r="BJ125" s="14" t="s">
        <v>86</v>
      </c>
      <c r="BK125" s="156">
        <f>ROUND(I125*H125,3)</f>
        <v>0</v>
      </c>
      <c r="BL125" s="14" t="s">
        <v>409</v>
      </c>
      <c r="BM125" s="154" t="s">
        <v>2440</v>
      </c>
    </row>
    <row r="126" spans="1:65" s="2" customFormat="1" ht="24" customHeight="1">
      <c r="A126" s="26"/>
      <c r="B126" s="143"/>
      <c r="C126" s="157" t="s">
        <v>86</v>
      </c>
      <c r="D126" s="157" t="s">
        <v>229</v>
      </c>
      <c r="E126" s="158" t="s">
        <v>2441</v>
      </c>
      <c r="F126" s="159" t="s">
        <v>2442</v>
      </c>
      <c r="G126" s="160" t="s">
        <v>1202</v>
      </c>
      <c r="H126" s="161">
        <v>1</v>
      </c>
      <c r="I126" s="161"/>
      <c r="J126" s="161"/>
      <c r="K126" s="162"/>
      <c r="L126" s="163"/>
      <c r="M126" s="170" t="s">
        <v>1</v>
      </c>
      <c r="N126" s="171" t="s">
        <v>39</v>
      </c>
      <c r="O126" s="168">
        <v>0</v>
      </c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4" t="s">
        <v>1451</v>
      </c>
      <c r="AT126" s="154" t="s">
        <v>229</v>
      </c>
      <c r="AU126" s="154" t="s">
        <v>86</v>
      </c>
      <c r="AY126" s="14" t="s">
        <v>154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86</v>
      </c>
      <c r="BK126" s="156">
        <f>ROUND(I126*H126,3)</f>
        <v>0</v>
      </c>
      <c r="BL126" s="14" t="s">
        <v>409</v>
      </c>
      <c r="BM126" s="154" t="s">
        <v>2443</v>
      </c>
    </row>
    <row r="127" spans="1:65" s="2" customFormat="1" ht="7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7"/>
      <c r="M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</sheetData>
  <autoFilter ref="C121:K126" xr:uid="{00000000-0009-0000-0000-000009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73"/>
  <sheetViews>
    <sheetView showGridLines="0" topLeftCell="A109" workbookViewId="0">
      <selection activeCell="X153" sqref="X153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87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116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ROUND((SUM(BE138:BE272)),  2)</f>
        <v>0</v>
      </c>
      <c r="G35" s="26"/>
      <c r="H35" s="26"/>
      <c r="I35" s="100">
        <v>0.2</v>
      </c>
      <c r="J35" s="99">
        <f>ROUND(((SUM(BE138:BE272))*I35),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ROUND((SUM(BF138:BF272)),  2)</f>
        <v>0</v>
      </c>
      <c r="G36" s="26"/>
      <c r="H36" s="26"/>
      <c r="I36" s="100">
        <v>0.2</v>
      </c>
      <c r="J36" s="99">
        <f>ROUND(((SUM(BF138:BF272))*I36),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ROUND((SUM(BG138:BG272)),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ROUND((SUM(BH138:BH272)),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ROUND((SUM(BI138:BI272)),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001.1 - 1. časť ASR - šatne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>Trebišov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J138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122</v>
      </c>
      <c r="E99" s="114"/>
      <c r="F99" s="114"/>
      <c r="G99" s="114"/>
      <c r="H99" s="114"/>
      <c r="I99" s="114"/>
      <c r="J99" s="115">
        <f>J139</f>
        <v>0</v>
      </c>
      <c r="L99" s="112"/>
    </row>
    <row r="100" spans="1:47" s="10" customFormat="1" ht="20" customHeight="1">
      <c r="B100" s="116"/>
      <c r="D100" s="117" t="s">
        <v>123</v>
      </c>
      <c r="E100" s="118"/>
      <c r="F100" s="118"/>
      <c r="G100" s="118"/>
      <c r="H100" s="118"/>
      <c r="I100" s="118"/>
      <c r="J100" s="119">
        <f>J140</f>
        <v>0</v>
      </c>
      <c r="L100" s="116"/>
    </row>
    <row r="101" spans="1:47" s="10" customFormat="1" ht="20" customHeight="1">
      <c r="B101" s="116"/>
      <c r="D101" s="117" t="s">
        <v>124</v>
      </c>
      <c r="E101" s="118"/>
      <c r="F101" s="118"/>
      <c r="G101" s="118"/>
      <c r="H101" s="118"/>
      <c r="I101" s="118"/>
      <c r="J101" s="119">
        <f>J150</f>
        <v>0</v>
      </c>
      <c r="L101" s="116"/>
    </row>
    <row r="102" spans="1:47" s="10" customFormat="1" ht="20" customHeight="1">
      <c r="B102" s="116"/>
      <c r="D102" s="117" t="s">
        <v>125</v>
      </c>
      <c r="E102" s="118"/>
      <c r="F102" s="118"/>
      <c r="G102" s="118"/>
      <c r="H102" s="118"/>
      <c r="I102" s="118"/>
      <c r="J102" s="119">
        <f>J167</f>
        <v>0</v>
      </c>
      <c r="L102" s="116"/>
    </row>
    <row r="103" spans="1:47" s="10" customFormat="1" ht="20" customHeight="1">
      <c r="B103" s="116"/>
      <c r="D103" s="117" t="s">
        <v>126</v>
      </c>
      <c r="E103" s="118"/>
      <c r="F103" s="118"/>
      <c r="G103" s="118"/>
      <c r="H103" s="118"/>
      <c r="I103" s="118"/>
      <c r="J103" s="119">
        <f>J187</f>
        <v>0</v>
      </c>
      <c r="L103" s="116"/>
    </row>
    <row r="104" spans="1:47" s="9" customFormat="1" ht="25" customHeight="1">
      <c r="B104" s="112"/>
      <c r="D104" s="113" t="s">
        <v>127</v>
      </c>
      <c r="E104" s="114"/>
      <c r="F104" s="114"/>
      <c r="G104" s="114"/>
      <c r="H104" s="114"/>
      <c r="I104" s="114"/>
      <c r="J104" s="115">
        <f>J189</f>
        <v>0</v>
      </c>
      <c r="L104" s="112"/>
    </row>
    <row r="105" spans="1:47" s="10" customFormat="1" ht="20" customHeight="1">
      <c r="B105" s="116"/>
      <c r="D105" s="117" t="s">
        <v>128</v>
      </c>
      <c r="E105" s="118"/>
      <c r="F105" s="118"/>
      <c r="G105" s="118"/>
      <c r="H105" s="118"/>
      <c r="I105" s="118"/>
      <c r="J105" s="119">
        <f>J190</f>
        <v>0</v>
      </c>
      <c r="L105" s="116"/>
    </row>
    <row r="106" spans="1:47" s="10" customFormat="1" ht="20" customHeight="1">
      <c r="B106" s="116"/>
      <c r="D106" s="117" t="s">
        <v>129</v>
      </c>
      <c r="E106" s="118"/>
      <c r="F106" s="118"/>
      <c r="G106" s="118"/>
      <c r="H106" s="118"/>
      <c r="I106" s="118"/>
      <c r="J106" s="119">
        <f>J195</f>
        <v>0</v>
      </c>
      <c r="L106" s="116"/>
    </row>
    <row r="107" spans="1:47" s="10" customFormat="1" ht="20" customHeight="1">
      <c r="B107" s="116"/>
      <c r="D107" s="117" t="s">
        <v>130</v>
      </c>
      <c r="E107" s="118"/>
      <c r="F107" s="118"/>
      <c r="G107" s="118"/>
      <c r="H107" s="118"/>
      <c r="I107" s="118"/>
      <c r="J107" s="119">
        <f>J205</f>
        <v>0</v>
      </c>
      <c r="L107" s="116"/>
    </row>
    <row r="108" spans="1:47" s="10" customFormat="1" ht="20" customHeight="1">
      <c r="B108" s="116"/>
      <c r="D108" s="117" t="s">
        <v>131</v>
      </c>
      <c r="E108" s="118"/>
      <c r="F108" s="118"/>
      <c r="G108" s="118"/>
      <c r="H108" s="118"/>
      <c r="I108" s="118"/>
      <c r="J108" s="119">
        <f>J213</f>
        <v>0</v>
      </c>
      <c r="L108" s="116"/>
    </row>
    <row r="109" spans="1:47" s="10" customFormat="1" ht="20" customHeight="1">
      <c r="B109" s="116"/>
      <c r="D109" s="117" t="s">
        <v>132</v>
      </c>
      <c r="E109" s="118"/>
      <c r="F109" s="118"/>
      <c r="G109" s="118"/>
      <c r="H109" s="118"/>
      <c r="I109" s="118"/>
      <c r="J109" s="119">
        <f>J217</f>
        <v>0</v>
      </c>
      <c r="L109" s="116"/>
    </row>
    <row r="110" spans="1:47" s="10" customFormat="1" ht="20" customHeight="1">
      <c r="B110" s="116"/>
      <c r="D110" s="117" t="s">
        <v>133</v>
      </c>
      <c r="E110" s="118"/>
      <c r="F110" s="118"/>
      <c r="G110" s="118"/>
      <c r="H110" s="118"/>
      <c r="I110" s="118"/>
      <c r="J110" s="119">
        <f>J219</f>
        <v>0</v>
      </c>
      <c r="L110" s="116"/>
    </row>
    <row r="111" spans="1:47" s="10" customFormat="1" ht="20" customHeight="1">
      <c r="B111" s="116"/>
      <c r="D111" s="117" t="s">
        <v>134</v>
      </c>
      <c r="E111" s="118"/>
      <c r="F111" s="118"/>
      <c r="G111" s="118"/>
      <c r="H111" s="118"/>
      <c r="I111" s="118"/>
      <c r="J111" s="119">
        <f>J250</f>
        <v>0</v>
      </c>
      <c r="L111" s="116"/>
    </row>
    <row r="112" spans="1:47" s="10" customFormat="1" ht="20" customHeight="1">
      <c r="B112" s="116"/>
      <c r="D112" s="117" t="s">
        <v>135</v>
      </c>
      <c r="E112" s="118"/>
      <c r="F112" s="118"/>
      <c r="G112" s="118"/>
      <c r="H112" s="118"/>
      <c r="I112" s="118"/>
      <c r="J112" s="119">
        <f>J256</f>
        <v>0</v>
      </c>
      <c r="L112" s="116"/>
    </row>
    <row r="113" spans="1:31" s="10" customFormat="1" ht="20" customHeight="1">
      <c r="B113" s="116"/>
      <c r="D113" s="117" t="s">
        <v>136</v>
      </c>
      <c r="E113" s="118"/>
      <c r="F113" s="118"/>
      <c r="G113" s="118"/>
      <c r="H113" s="118"/>
      <c r="I113" s="118"/>
      <c r="J113" s="119">
        <f>J261</f>
        <v>0</v>
      </c>
      <c r="L113" s="116"/>
    </row>
    <row r="114" spans="1:31" s="10" customFormat="1" ht="20" customHeight="1">
      <c r="B114" s="116"/>
      <c r="D114" s="117" t="s">
        <v>137</v>
      </c>
      <c r="E114" s="118"/>
      <c r="F114" s="118"/>
      <c r="G114" s="118"/>
      <c r="H114" s="118"/>
      <c r="I114" s="118"/>
      <c r="J114" s="119">
        <f>J266</f>
        <v>0</v>
      </c>
      <c r="L114" s="116"/>
    </row>
    <row r="115" spans="1:31" s="10" customFormat="1" ht="20" customHeight="1">
      <c r="B115" s="116"/>
      <c r="D115" s="117" t="s">
        <v>138</v>
      </c>
      <c r="E115" s="118"/>
      <c r="F115" s="118"/>
      <c r="G115" s="118"/>
      <c r="H115" s="118"/>
      <c r="I115" s="118"/>
      <c r="J115" s="119">
        <f>J268</f>
        <v>0</v>
      </c>
      <c r="L115" s="116"/>
    </row>
    <row r="116" spans="1:31" s="9" customFormat="1" ht="25" customHeight="1">
      <c r="B116" s="112"/>
      <c r="D116" s="113" t="s">
        <v>139</v>
      </c>
      <c r="E116" s="114"/>
      <c r="F116" s="114"/>
      <c r="G116" s="114"/>
      <c r="H116" s="114"/>
      <c r="I116" s="114"/>
      <c r="J116" s="115">
        <f>J271</f>
        <v>0</v>
      </c>
      <c r="L116" s="112"/>
    </row>
    <row r="117" spans="1:31" s="2" customFormat="1" ht="21.7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7" customHeight="1">
      <c r="A118" s="26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22" spans="1:31" s="2" customFormat="1" ht="7" customHeight="1">
      <c r="A122" s="26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5" customHeight="1">
      <c r="A123" s="26"/>
      <c r="B123" s="27"/>
      <c r="C123" s="18" t="s">
        <v>140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12</v>
      </c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217" t="str">
        <f>E7</f>
        <v>Obnova mestskej plavárne v Trebišove (stupeň PSP)</v>
      </c>
      <c r="F126" s="218"/>
      <c r="G126" s="218"/>
      <c r="H126" s="218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1" customFormat="1" ht="12" customHeight="1">
      <c r="B127" s="17"/>
      <c r="C127" s="23" t="s">
        <v>113</v>
      </c>
      <c r="L127" s="17"/>
    </row>
    <row r="128" spans="1:31" s="2" customFormat="1" ht="16.5" customHeight="1">
      <c r="A128" s="26"/>
      <c r="B128" s="27"/>
      <c r="C128" s="26"/>
      <c r="D128" s="26"/>
      <c r="E128" s="217" t="s">
        <v>114</v>
      </c>
      <c r="F128" s="216"/>
      <c r="G128" s="216"/>
      <c r="H128" s="21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2" customHeight="1">
      <c r="A129" s="26"/>
      <c r="B129" s="27"/>
      <c r="C129" s="23" t="s">
        <v>115</v>
      </c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6.5" customHeight="1">
      <c r="A130" s="26"/>
      <c r="B130" s="27"/>
      <c r="C130" s="26"/>
      <c r="D130" s="26"/>
      <c r="E130" s="201" t="str">
        <f>E11</f>
        <v>001.1 - 1. časť ASR - šatne</v>
      </c>
      <c r="F130" s="216"/>
      <c r="G130" s="216"/>
      <c r="H130" s="21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7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2" customHeight="1">
      <c r="A132" s="26"/>
      <c r="B132" s="27"/>
      <c r="C132" s="23" t="s">
        <v>16</v>
      </c>
      <c r="D132" s="26"/>
      <c r="E132" s="26"/>
      <c r="F132" s="21" t="str">
        <f>F14</f>
        <v>Trebišov</v>
      </c>
      <c r="G132" s="26"/>
      <c r="H132" s="26"/>
      <c r="I132" s="23" t="s">
        <v>18</v>
      </c>
      <c r="J132" s="49" t="str">
        <f>IF(J14="","",J14)</f>
        <v>9. 8. 2019</v>
      </c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7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43.25" customHeight="1">
      <c r="A134" s="26"/>
      <c r="B134" s="27"/>
      <c r="C134" s="23" t="s">
        <v>20</v>
      </c>
      <c r="D134" s="26"/>
      <c r="E134" s="26"/>
      <c r="F134" s="21" t="str">
        <f>E17</f>
        <v>mesto Trebišov</v>
      </c>
      <c r="G134" s="26"/>
      <c r="H134" s="26"/>
      <c r="I134" s="23" t="s">
        <v>26</v>
      </c>
      <c r="J134" s="24" t="str">
        <f>E23</f>
        <v>patrikpanda s.r.o., Ing.arch.Panda, Ing.Soták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5" customHeight="1">
      <c r="A135" s="26"/>
      <c r="B135" s="27"/>
      <c r="C135" s="23" t="s">
        <v>24</v>
      </c>
      <c r="D135" s="26"/>
      <c r="E135" s="26"/>
      <c r="F135" s="21" t="str">
        <f>IF(E20="","",E20)</f>
        <v xml:space="preserve"> </v>
      </c>
      <c r="G135" s="26"/>
      <c r="H135" s="26"/>
      <c r="I135" s="23" t="s">
        <v>30</v>
      </c>
      <c r="J135" s="24" t="str">
        <f>E26</f>
        <v>Ing.Ivana Brecková</v>
      </c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0.25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11" customFormat="1" ht="29.25" customHeight="1">
      <c r="A137" s="120"/>
      <c r="B137" s="121"/>
      <c r="C137" s="122" t="s">
        <v>141</v>
      </c>
      <c r="D137" s="123" t="s">
        <v>58</v>
      </c>
      <c r="E137" s="123" t="s">
        <v>54</v>
      </c>
      <c r="F137" s="123" t="s">
        <v>55</v>
      </c>
      <c r="G137" s="123" t="s">
        <v>142</v>
      </c>
      <c r="H137" s="123" t="s">
        <v>143</v>
      </c>
      <c r="I137" s="123" t="s">
        <v>144</v>
      </c>
      <c r="J137" s="124" t="s">
        <v>119</v>
      </c>
      <c r="K137" s="125" t="s">
        <v>145</v>
      </c>
      <c r="L137" s="126"/>
      <c r="M137" s="56" t="s">
        <v>1</v>
      </c>
      <c r="N137" s="57" t="s">
        <v>37</v>
      </c>
      <c r="O137" s="57" t="s">
        <v>146</v>
      </c>
      <c r="P137" s="57" t="s">
        <v>147</v>
      </c>
      <c r="Q137" s="57" t="s">
        <v>148</v>
      </c>
      <c r="R137" s="57" t="s">
        <v>149</v>
      </c>
      <c r="S137" s="57" t="s">
        <v>150</v>
      </c>
      <c r="T137" s="58" t="s">
        <v>151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</row>
    <row r="138" spans="1:65" s="2" customFormat="1" ht="23" customHeight="1">
      <c r="A138" s="26"/>
      <c r="B138" s="27"/>
      <c r="C138" s="63" t="s">
        <v>120</v>
      </c>
      <c r="D138" s="26"/>
      <c r="E138" s="26"/>
      <c r="F138" s="26"/>
      <c r="G138" s="26"/>
      <c r="H138" s="26"/>
      <c r="I138" s="26"/>
      <c r="J138" s="127">
        <f>BK138</f>
        <v>0</v>
      </c>
      <c r="K138" s="26"/>
      <c r="L138" s="27"/>
      <c r="M138" s="59"/>
      <c r="N138" s="50"/>
      <c r="O138" s="60"/>
      <c r="P138" s="128">
        <f>P139+P189+P271</f>
        <v>5766.1264219399991</v>
      </c>
      <c r="Q138" s="60"/>
      <c r="R138" s="128">
        <f>R139+R189+R271</f>
        <v>193.62942662409998</v>
      </c>
      <c r="S138" s="60"/>
      <c r="T138" s="129">
        <f>T139+T189+T271</f>
        <v>129.58387100000002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72</v>
      </c>
      <c r="AU138" s="14" t="s">
        <v>121</v>
      </c>
      <c r="BK138" s="130">
        <f>BK139+BK189+BK271</f>
        <v>0</v>
      </c>
    </row>
    <row r="139" spans="1:65" s="12" customFormat="1" ht="26" customHeight="1">
      <c r="B139" s="131"/>
      <c r="D139" s="132" t="s">
        <v>72</v>
      </c>
      <c r="E139" s="133" t="s">
        <v>152</v>
      </c>
      <c r="F139" s="133" t="s">
        <v>153</v>
      </c>
      <c r="J139" s="134">
        <f>BK139</f>
        <v>0</v>
      </c>
      <c r="L139" s="131"/>
      <c r="M139" s="135"/>
      <c r="N139" s="136"/>
      <c r="O139" s="136"/>
      <c r="P139" s="137">
        <f>P140+P150+P167+P187</f>
        <v>4136.3731894399998</v>
      </c>
      <c r="Q139" s="136"/>
      <c r="R139" s="137">
        <f>R140+R150+R167+R187</f>
        <v>170.17510004209998</v>
      </c>
      <c r="S139" s="136"/>
      <c r="T139" s="138">
        <f>T140+T150+T167+T187</f>
        <v>126.25049100000001</v>
      </c>
      <c r="AR139" s="132" t="s">
        <v>80</v>
      </c>
      <c r="AT139" s="139" t="s">
        <v>72</v>
      </c>
      <c r="AU139" s="139" t="s">
        <v>73</v>
      </c>
      <c r="AY139" s="132" t="s">
        <v>154</v>
      </c>
      <c r="BK139" s="140">
        <f>BK140+BK150+BK167+BK187</f>
        <v>0</v>
      </c>
    </row>
    <row r="140" spans="1:65" s="12" customFormat="1" ht="23" customHeight="1">
      <c r="B140" s="131"/>
      <c r="D140" s="132" t="s">
        <v>72</v>
      </c>
      <c r="E140" s="141" t="s">
        <v>155</v>
      </c>
      <c r="F140" s="141" t="s">
        <v>156</v>
      </c>
      <c r="J140" s="142">
        <f>BK140</f>
        <v>0</v>
      </c>
      <c r="L140" s="131"/>
      <c r="M140" s="135"/>
      <c r="N140" s="136"/>
      <c r="O140" s="136"/>
      <c r="P140" s="137">
        <f>SUM(P141:P149)</f>
        <v>113.48797134</v>
      </c>
      <c r="Q140" s="136"/>
      <c r="R140" s="137">
        <f>SUM(R141:R149)</f>
        <v>20.838196610000001</v>
      </c>
      <c r="S140" s="136"/>
      <c r="T140" s="138">
        <f>SUM(T141:T149)</f>
        <v>0</v>
      </c>
      <c r="AR140" s="132" t="s">
        <v>80</v>
      </c>
      <c r="AT140" s="139" t="s">
        <v>72</v>
      </c>
      <c r="AU140" s="139" t="s">
        <v>80</v>
      </c>
      <c r="AY140" s="132" t="s">
        <v>154</v>
      </c>
      <c r="BK140" s="140">
        <f>SUM(BK141:BK149)</f>
        <v>0</v>
      </c>
    </row>
    <row r="141" spans="1:65" s="2" customFormat="1" ht="24" customHeight="1">
      <c r="A141" s="26"/>
      <c r="B141" s="143"/>
      <c r="C141" s="144" t="s">
        <v>80</v>
      </c>
      <c r="D141" s="144" t="s">
        <v>157</v>
      </c>
      <c r="E141" s="145" t="s">
        <v>158</v>
      </c>
      <c r="F141" s="146" t="s">
        <v>2454</v>
      </c>
      <c r="G141" s="147" t="s">
        <v>159</v>
      </c>
      <c r="H141" s="148">
        <v>5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0.17499000000000001</v>
      </c>
      <c r="P141" s="152">
        <f t="shared" ref="P141:P149" si="0">O141*H141</f>
        <v>0.87495000000000001</v>
      </c>
      <c r="Q141" s="152">
        <v>2.0651800000000001E-2</v>
      </c>
      <c r="R141" s="152">
        <f t="shared" ref="R141:R149" si="1">Q141*H141</f>
        <v>0.103259</v>
      </c>
      <c r="S141" s="152">
        <v>0</v>
      </c>
      <c r="T141" s="153">
        <f t="shared" ref="T141:T149" si="2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160</v>
      </c>
      <c r="AT141" s="154" t="s">
        <v>157</v>
      </c>
      <c r="AU141" s="154" t="s">
        <v>86</v>
      </c>
      <c r="AY141" s="14" t="s">
        <v>154</v>
      </c>
      <c r="BE141" s="155">
        <f t="shared" ref="BE141:BE149" si="3">IF(N141="základná",J141,0)</f>
        <v>0</v>
      </c>
      <c r="BF141" s="155">
        <f t="shared" ref="BF141:BF149" si="4">IF(N141="znížená",J141,0)</f>
        <v>0</v>
      </c>
      <c r="BG141" s="155">
        <f t="shared" ref="BG141:BG149" si="5">IF(N141="zákl. prenesená",J141,0)</f>
        <v>0</v>
      </c>
      <c r="BH141" s="155">
        <f t="shared" ref="BH141:BH149" si="6">IF(N141="zníž. prenesená",J141,0)</f>
        <v>0</v>
      </c>
      <c r="BI141" s="155">
        <f t="shared" ref="BI141:BI149" si="7">IF(N141="nulová",J141,0)</f>
        <v>0</v>
      </c>
      <c r="BJ141" s="14" t="s">
        <v>86</v>
      </c>
      <c r="BK141" s="156">
        <f t="shared" ref="BK141:BK149" si="8">ROUND(I141*H141,3)</f>
        <v>0</v>
      </c>
      <c r="BL141" s="14" t="s">
        <v>160</v>
      </c>
      <c r="BM141" s="154" t="s">
        <v>161</v>
      </c>
    </row>
    <row r="142" spans="1:65" s="2" customFormat="1" ht="24" customHeight="1">
      <c r="A142" s="26"/>
      <c r="B142" s="143"/>
      <c r="C142" s="144" t="s">
        <v>86</v>
      </c>
      <c r="D142" s="144" t="s">
        <v>157</v>
      </c>
      <c r="E142" s="145" t="s">
        <v>162</v>
      </c>
      <c r="F142" s="146" t="s">
        <v>2455</v>
      </c>
      <c r="G142" s="147" t="s">
        <v>159</v>
      </c>
      <c r="H142" s="148">
        <v>4</v>
      </c>
      <c r="I142" s="148"/>
      <c r="J142" s="148"/>
      <c r="K142" s="149"/>
      <c r="L142" s="27"/>
      <c r="M142" s="150" t="s">
        <v>1</v>
      </c>
      <c r="N142" s="151" t="s">
        <v>39</v>
      </c>
      <c r="O142" s="152">
        <v>0.22697000000000001</v>
      </c>
      <c r="P142" s="152">
        <f t="shared" si="0"/>
        <v>0.90788000000000002</v>
      </c>
      <c r="Q142" s="152">
        <v>2.7777400000000001E-2</v>
      </c>
      <c r="R142" s="152">
        <f t="shared" si="1"/>
        <v>0.1111096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160</v>
      </c>
      <c r="AT142" s="154" t="s">
        <v>157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160</v>
      </c>
      <c r="BM142" s="154" t="s">
        <v>163</v>
      </c>
    </row>
    <row r="143" spans="1:65" s="2" customFormat="1" ht="24" customHeight="1">
      <c r="A143" s="26"/>
      <c r="B143" s="143"/>
      <c r="C143" s="144" t="s">
        <v>155</v>
      </c>
      <c r="D143" s="144" t="s">
        <v>157</v>
      </c>
      <c r="E143" s="145" t="s">
        <v>164</v>
      </c>
      <c r="F143" s="146" t="s">
        <v>2456</v>
      </c>
      <c r="G143" s="147" t="s">
        <v>159</v>
      </c>
      <c r="H143" s="148">
        <v>2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0.22774</v>
      </c>
      <c r="P143" s="152">
        <f t="shared" si="0"/>
        <v>0.45548</v>
      </c>
      <c r="Q143" s="152">
        <v>3.32526E-2</v>
      </c>
      <c r="R143" s="152">
        <f t="shared" si="1"/>
        <v>6.65052E-2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160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160</v>
      </c>
      <c r="BM143" s="154" t="s">
        <v>165</v>
      </c>
    </row>
    <row r="144" spans="1:65" s="2" customFormat="1" ht="24" customHeight="1">
      <c r="A144" s="26"/>
      <c r="B144" s="143"/>
      <c r="C144" s="144" t="s">
        <v>160</v>
      </c>
      <c r="D144" s="144" t="s">
        <v>157</v>
      </c>
      <c r="E144" s="145" t="s">
        <v>166</v>
      </c>
      <c r="F144" s="146" t="s">
        <v>2445</v>
      </c>
      <c r="G144" s="147" t="s">
        <v>159</v>
      </c>
      <c r="H144" s="148">
        <v>1</v>
      </c>
      <c r="I144" s="148"/>
      <c r="J144" s="148"/>
      <c r="K144" s="149"/>
      <c r="L144" s="27"/>
      <c r="M144" s="150" t="s">
        <v>1</v>
      </c>
      <c r="N144" s="151" t="s">
        <v>39</v>
      </c>
      <c r="O144" s="152">
        <v>0.25916</v>
      </c>
      <c r="P144" s="152">
        <f t="shared" si="0"/>
        <v>0.25916</v>
      </c>
      <c r="Q144" s="152">
        <v>3.7198000000000002E-2</v>
      </c>
      <c r="R144" s="152">
        <f t="shared" si="1"/>
        <v>3.7198000000000002E-2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160</v>
      </c>
      <c r="AT144" s="154" t="s">
        <v>157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160</v>
      </c>
      <c r="BM144" s="154" t="s">
        <v>167</v>
      </c>
    </row>
    <row r="145" spans="1:65" s="2" customFormat="1" ht="24" customHeight="1">
      <c r="A145" s="26"/>
      <c r="B145" s="143"/>
      <c r="C145" s="144" t="s">
        <v>168</v>
      </c>
      <c r="D145" s="144" t="s">
        <v>157</v>
      </c>
      <c r="E145" s="145" t="s">
        <v>169</v>
      </c>
      <c r="F145" s="146" t="s">
        <v>2447</v>
      </c>
      <c r="G145" s="147" t="s">
        <v>170</v>
      </c>
      <c r="H145" s="148">
        <v>1.5660000000000001</v>
      </c>
      <c r="I145" s="148"/>
      <c r="J145" s="148"/>
      <c r="K145" s="149"/>
      <c r="L145" s="27"/>
      <c r="M145" s="150" t="s">
        <v>1</v>
      </c>
      <c r="N145" s="151" t="s">
        <v>39</v>
      </c>
      <c r="O145" s="152">
        <v>0.45749000000000001</v>
      </c>
      <c r="P145" s="152">
        <f t="shared" si="0"/>
        <v>0.71642934000000003</v>
      </c>
      <c r="Q145" s="152">
        <v>0.10466</v>
      </c>
      <c r="R145" s="152">
        <f t="shared" si="1"/>
        <v>0.16389756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160</v>
      </c>
      <c r="AT145" s="154" t="s">
        <v>157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160</v>
      </c>
      <c r="BM145" s="154" t="s">
        <v>171</v>
      </c>
    </row>
    <row r="146" spans="1:65" s="2" customFormat="1" ht="24" customHeight="1">
      <c r="A146" s="26"/>
      <c r="B146" s="143"/>
      <c r="C146" s="144" t="s">
        <v>172</v>
      </c>
      <c r="D146" s="144" t="s">
        <v>157</v>
      </c>
      <c r="E146" s="145" t="s">
        <v>173</v>
      </c>
      <c r="F146" s="146" t="s">
        <v>174</v>
      </c>
      <c r="G146" s="147" t="s">
        <v>175</v>
      </c>
      <c r="H146" s="148">
        <v>39.5</v>
      </c>
      <c r="I146" s="148"/>
      <c r="J146" s="148"/>
      <c r="K146" s="149"/>
      <c r="L146" s="27"/>
      <c r="M146" s="150" t="s">
        <v>1</v>
      </c>
      <c r="N146" s="151" t="s">
        <v>39</v>
      </c>
      <c r="O146" s="152">
        <v>0.30002000000000001</v>
      </c>
      <c r="P146" s="152">
        <f t="shared" si="0"/>
        <v>11.85079</v>
      </c>
      <c r="Q146" s="152">
        <v>8.0000000000000007E-5</v>
      </c>
      <c r="R146" s="152">
        <f t="shared" si="1"/>
        <v>3.16E-3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160</v>
      </c>
      <c r="AT146" s="154" t="s">
        <v>157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160</v>
      </c>
      <c r="BM146" s="154" t="s">
        <v>176</v>
      </c>
    </row>
    <row r="147" spans="1:65" s="2" customFormat="1" ht="36" customHeight="1">
      <c r="A147" s="26"/>
      <c r="B147" s="143"/>
      <c r="C147" s="144" t="s">
        <v>177</v>
      </c>
      <c r="D147" s="144" t="s">
        <v>157</v>
      </c>
      <c r="E147" s="145" t="s">
        <v>178</v>
      </c>
      <c r="F147" s="146" t="s">
        <v>179</v>
      </c>
      <c r="G147" s="147" t="s">
        <v>175</v>
      </c>
      <c r="H147" s="148">
        <v>14.8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0.27001999999999998</v>
      </c>
      <c r="P147" s="152">
        <f t="shared" si="0"/>
        <v>3.9962960000000001</v>
      </c>
      <c r="Q147" s="152">
        <v>2.7599999999999999E-4</v>
      </c>
      <c r="R147" s="152">
        <f t="shared" si="1"/>
        <v>4.0848000000000004E-3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160</v>
      </c>
      <c r="AT147" s="154" t="s">
        <v>157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160</v>
      </c>
      <c r="BM147" s="154" t="s">
        <v>180</v>
      </c>
    </row>
    <row r="148" spans="1:65" s="2" customFormat="1" ht="24" customHeight="1">
      <c r="A148" s="26"/>
      <c r="B148" s="143"/>
      <c r="C148" s="144" t="s">
        <v>181</v>
      </c>
      <c r="D148" s="144" t="s">
        <v>157</v>
      </c>
      <c r="E148" s="145" t="s">
        <v>182</v>
      </c>
      <c r="F148" s="146" t="s">
        <v>2457</v>
      </c>
      <c r="G148" s="147" t="s">
        <v>170</v>
      </c>
      <c r="H148" s="148">
        <v>188.74</v>
      </c>
      <c r="I148" s="148"/>
      <c r="J148" s="148"/>
      <c r="K148" s="149"/>
      <c r="L148" s="27"/>
      <c r="M148" s="150" t="s">
        <v>1</v>
      </c>
      <c r="N148" s="151" t="s">
        <v>39</v>
      </c>
      <c r="O148" s="152">
        <v>0.44090000000000001</v>
      </c>
      <c r="P148" s="152">
        <f t="shared" si="0"/>
        <v>83.215466000000006</v>
      </c>
      <c r="Q148" s="152">
        <v>0.1077805</v>
      </c>
      <c r="R148" s="152">
        <f t="shared" si="1"/>
        <v>20.34249157</v>
      </c>
      <c r="S148" s="152">
        <v>0</v>
      </c>
      <c r="T148" s="15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160</v>
      </c>
      <c r="AT148" s="154" t="s">
        <v>157</v>
      </c>
      <c r="AU148" s="154" t="s">
        <v>86</v>
      </c>
      <c r="AY148" s="14" t="s">
        <v>154</v>
      </c>
      <c r="BE148" s="155">
        <f t="shared" si="3"/>
        <v>0</v>
      </c>
      <c r="BF148" s="155">
        <f t="shared" si="4"/>
        <v>0</v>
      </c>
      <c r="BG148" s="155">
        <f t="shared" si="5"/>
        <v>0</v>
      </c>
      <c r="BH148" s="155">
        <f t="shared" si="6"/>
        <v>0</v>
      </c>
      <c r="BI148" s="155">
        <f t="shared" si="7"/>
        <v>0</v>
      </c>
      <c r="BJ148" s="14" t="s">
        <v>86</v>
      </c>
      <c r="BK148" s="156">
        <f t="shared" si="8"/>
        <v>0</v>
      </c>
      <c r="BL148" s="14" t="s">
        <v>160</v>
      </c>
      <c r="BM148" s="154" t="s">
        <v>183</v>
      </c>
    </row>
    <row r="149" spans="1:65" s="2" customFormat="1" ht="24" customHeight="1">
      <c r="A149" s="26"/>
      <c r="B149" s="143"/>
      <c r="C149" s="144" t="s">
        <v>184</v>
      </c>
      <c r="D149" s="144" t="s">
        <v>157</v>
      </c>
      <c r="E149" s="145" t="s">
        <v>185</v>
      </c>
      <c r="F149" s="146" t="s">
        <v>186</v>
      </c>
      <c r="G149" s="147" t="s">
        <v>175</v>
      </c>
      <c r="H149" s="148">
        <v>59.008000000000003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0.19</v>
      </c>
      <c r="P149" s="152">
        <f t="shared" si="0"/>
        <v>11.21152</v>
      </c>
      <c r="Q149" s="152">
        <v>1.1E-4</v>
      </c>
      <c r="R149" s="152">
        <f t="shared" si="1"/>
        <v>6.490880000000001E-3</v>
      </c>
      <c r="S149" s="152">
        <v>0</v>
      </c>
      <c r="T149" s="153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160</v>
      </c>
      <c r="AT149" s="154" t="s">
        <v>157</v>
      </c>
      <c r="AU149" s="154" t="s">
        <v>86</v>
      </c>
      <c r="AY149" s="14" t="s">
        <v>154</v>
      </c>
      <c r="BE149" s="155">
        <f t="shared" si="3"/>
        <v>0</v>
      </c>
      <c r="BF149" s="155">
        <f t="shared" si="4"/>
        <v>0</v>
      </c>
      <c r="BG149" s="155">
        <f t="shared" si="5"/>
        <v>0</v>
      </c>
      <c r="BH149" s="155">
        <f t="shared" si="6"/>
        <v>0</v>
      </c>
      <c r="BI149" s="155">
        <f t="shared" si="7"/>
        <v>0</v>
      </c>
      <c r="BJ149" s="14" t="s">
        <v>86</v>
      </c>
      <c r="BK149" s="156">
        <f t="shared" si="8"/>
        <v>0</v>
      </c>
      <c r="BL149" s="14" t="s">
        <v>160</v>
      </c>
      <c r="BM149" s="154" t="s">
        <v>187</v>
      </c>
    </row>
    <row r="150" spans="1:65" s="12" customFormat="1" ht="23" customHeight="1">
      <c r="B150" s="131"/>
      <c r="D150" s="132" t="s">
        <v>72</v>
      </c>
      <c r="E150" s="141" t="s">
        <v>172</v>
      </c>
      <c r="F150" s="141" t="s">
        <v>188</v>
      </c>
      <c r="J150" s="142"/>
      <c r="L150" s="131"/>
      <c r="M150" s="135"/>
      <c r="N150" s="136"/>
      <c r="O150" s="136"/>
      <c r="P150" s="137">
        <f>SUM(P151:P166)</f>
        <v>2449.2813610999997</v>
      </c>
      <c r="Q150" s="136"/>
      <c r="R150" s="137">
        <f>SUM(R151:R166)</f>
        <v>113.6058340032</v>
      </c>
      <c r="S150" s="136"/>
      <c r="T150" s="138">
        <f>SUM(T151:T166)</f>
        <v>0</v>
      </c>
      <c r="AR150" s="132" t="s">
        <v>80</v>
      </c>
      <c r="AT150" s="139" t="s">
        <v>72</v>
      </c>
      <c r="AU150" s="139" t="s">
        <v>80</v>
      </c>
      <c r="AY150" s="132" t="s">
        <v>154</v>
      </c>
      <c r="BK150" s="140">
        <f>SUM(BK151:BK166)</f>
        <v>0</v>
      </c>
    </row>
    <row r="151" spans="1:65" s="2" customFormat="1" ht="24" customHeight="1">
      <c r="A151" s="26"/>
      <c r="B151" s="143"/>
      <c r="C151" s="144" t="s">
        <v>189</v>
      </c>
      <c r="D151" s="144" t="s">
        <v>157</v>
      </c>
      <c r="E151" s="145" t="s">
        <v>190</v>
      </c>
      <c r="F151" s="146" t="s">
        <v>191</v>
      </c>
      <c r="G151" s="147" t="s">
        <v>170</v>
      </c>
      <c r="H151" s="148">
        <v>61.62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8.2019999999999996E-2</v>
      </c>
      <c r="P151" s="152">
        <f t="shared" ref="P151:P166" si="9">O151*H151</f>
        <v>5.0540723999999999</v>
      </c>
      <c r="Q151" s="152">
        <v>1.9136000000000001E-4</v>
      </c>
      <c r="R151" s="152">
        <f t="shared" ref="R151:R166" si="10">Q151*H151</f>
        <v>1.17916032E-2</v>
      </c>
      <c r="S151" s="152">
        <v>0</v>
      </c>
      <c r="T151" s="153">
        <f t="shared" ref="T151:T166" si="11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160</v>
      </c>
      <c r="AT151" s="154" t="s">
        <v>157</v>
      </c>
      <c r="AU151" s="154" t="s">
        <v>86</v>
      </c>
      <c r="AY151" s="14" t="s">
        <v>154</v>
      </c>
      <c r="BE151" s="155">
        <f t="shared" ref="BE151:BE166" si="12">IF(N151="základná",J151,0)</f>
        <v>0</v>
      </c>
      <c r="BF151" s="155">
        <f t="shared" ref="BF151:BF166" si="13">IF(N151="znížená",J151,0)</f>
        <v>0</v>
      </c>
      <c r="BG151" s="155">
        <f t="shared" ref="BG151:BG166" si="14">IF(N151="zákl. prenesená",J151,0)</f>
        <v>0</v>
      </c>
      <c r="BH151" s="155">
        <f t="shared" ref="BH151:BH166" si="15">IF(N151="zníž. prenesená",J151,0)</f>
        <v>0</v>
      </c>
      <c r="BI151" s="155">
        <f t="shared" ref="BI151:BI166" si="16">IF(N151="nulová",J151,0)</f>
        <v>0</v>
      </c>
      <c r="BJ151" s="14" t="s">
        <v>86</v>
      </c>
      <c r="BK151" s="156">
        <f t="shared" ref="BK151:BK166" si="17">ROUND(I151*H151,3)</f>
        <v>0</v>
      </c>
      <c r="BL151" s="14" t="s">
        <v>160</v>
      </c>
      <c r="BM151" s="154" t="s">
        <v>192</v>
      </c>
    </row>
    <row r="152" spans="1:65" s="2" customFormat="1" ht="36" customHeight="1">
      <c r="A152" s="26"/>
      <c r="B152" s="143"/>
      <c r="C152" s="144" t="s">
        <v>193</v>
      </c>
      <c r="D152" s="144" t="s">
        <v>157</v>
      </c>
      <c r="E152" s="145" t="s">
        <v>194</v>
      </c>
      <c r="F152" s="146" t="s">
        <v>2458</v>
      </c>
      <c r="G152" s="147" t="s">
        <v>170</v>
      </c>
      <c r="H152" s="148">
        <v>905.88400000000001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0.112</v>
      </c>
      <c r="P152" s="152">
        <f t="shared" si="9"/>
        <v>101.459008</v>
      </c>
      <c r="Q152" s="152">
        <v>0</v>
      </c>
      <c r="R152" s="152">
        <f t="shared" si="10"/>
        <v>0</v>
      </c>
      <c r="S152" s="152">
        <v>0</v>
      </c>
      <c r="T152" s="153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160</v>
      </c>
      <c r="AT152" s="154" t="s">
        <v>157</v>
      </c>
      <c r="AU152" s="154" t="s">
        <v>86</v>
      </c>
      <c r="AY152" s="14" t="s">
        <v>154</v>
      </c>
      <c r="BE152" s="155">
        <f t="shared" si="12"/>
        <v>0</v>
      </c>
      <c r="BF152" s="155">
        <f t="shared" si="13"/>
        <v>0</v>
      </c>
      <c r="BG152" s="155">
        <f t="shared" si="14"/>
        <v>0</v>
      </c>
      <c r="BH152" s="155">
        <f t="shared" si="15"/>
        <v>0</v>
      </c>
      <c r="BI152" s="155">
        <f t="shared" si="16"/>
        <v>0</v>
      </c>
      <c r="BJ152" s="14" t="s">
        <v>86</v>
      </c>
      <c r="BK152" s="156">
        <f t="shared" si="17"/>
        <v>0</v>
      </c>
      <c r="BL152" s="14" t="s">
        <v>160</v>
      </c>
      <c r="BM152" s="154" t="s">
        <v>195</v>
      </c>
    </row>
    <row r="153" spans="1:65" s="2" customFormat="1" ht="36" customHeight="1">
      <c r="A153" s="26"/>
      <c r="B153" s="143"/>
      <c r="C153" s="144" t="s">
        <v>196</v>
      </c>
      <c r="D153" s="144" t="s">
        <v>157</v>
      </c>
      <c r="E153" s="145" t="s">
        <v>197</v>
      </c>
      <c r="F153" s="146" t="s">
        <v>2448</v>
      </c>
      <c r="G153" s="147" t="s">
        <v>170</v>
      </c>
      <c r="H153" s="148">
        <v>905.88400000000001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0.112</v>
      </c>
      <c r="P153" s="152">
        <f t="shared" si="9"/>
        <v>101.459008</v>
      </c>
      <c r="Q153" s="152">
        <v>0</v>
      </c>
      <c r="R153" s="152">
        <f t="shared" si="10"/>
        <v>0</v>
      </c>
      <c r="S153" s="152">
        <v>0</v>
      </c>
      <c r="T153" s="153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160</v>
      </c>
      <c r="AT153" s="154" t="s">
        <v>157</v>
      </c>
      <c r="AU153" s="154" t="s">
        <v>86</v>
      </c>
      <c r="AY153" s="14" t="s">
        <v>154</v>
      </c>
      <c r="BE153" s="155">
        <f t="shared" si="12"/>
        <v>0</v>
      </c>
      <c r="BF153" s="155">
        <f t="shared" si="13"/>
        <v>0</v>
      </c>
      <c r="BG153" s="155">
        <f t="shared" si="14"/>
        <v>0</v>
      </c>
      <c r="BH153" s="155">
        <f t="shared" si="15"/>
        <v>0</v>
      </c>
      <c r="BI153" s="155">
        <f t="shared" si="16"/>
        <v>0</v>
      </c>
      <c r="BJ153" s="14" t="s">
        <v>86</v>
      </c>
      <c r="BK153" s="156">
        <f t="shared" si="17"/>
        <v>0</v>
      </c>
      <c r="BL153" s="14" t="s">
        <v>160</v>
      </c>
      <c r="BM153" s="154" t="s">
        <v>198</v>
      </c>
    </row>
    <row r="154" spans="1:65" s="2" customFormat="1" ht="36" customHeight="1">
      <c r="A154" s="26"/>
      <c r="B154" s="143"/>
      <c r="C154" s="144" t="s">
        <v>199</v>
      </c>
      <c r="D154" s="144" t="s">
        <v>157</v>
      </c>
      <c r="E154" s="145" t="s">
        <v>200</v>
      </c>
      <c r="F154" s="146" t="s">
        <v>2449</v>
      </c>
      <c r="G154" s="147" t="s">
        <v>170</v>
      </c>
      <c r="H154" s="148">
        <v>905.88400000000001</v>
      </c>
      <c r="I154" s="148"/>
      <c r="J154" s="148"/>
      <c r="K154" s="149"/>
      <c r="L154" s="27"/>
      <c r="M154" s="150" t="s">
        <v>1</v>
      </c>
      <c r="N154" s="151" t="s">
        <v>39</v>
      </c>
      <c r="O154" s="152">
        <v>0.112</v>
      </c>
      <c r="P154" s="152">
        <f t="shared" si="9"/>
        <v>101.459008</v>
      </c>
      <c r="Q154" s="152">
        <v>0</v>
      </c>
      <c r="R154" s="152">
        <f t="shared" si="10"/>
        <v>0</v>
      </c>
      <c r="S154" s="152">
        <v>0</v>
      </c>
      <c r="T154" s="153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160</v>
      </c>
      <c r="AT154" s="154" t="s">
        <v>157</v>
      </c>
      <c r="AU154" s="154" t="s">
        <v>86</v>
      </c>
      <c r="AY154" s="14" t="s">
        <v>154</v>
      </c>
      <c r="BE154" s="155">
        <f t="shared" si="12"/>
        <v>0</v>
      </c>
      <c r="BF154" s="155">
        <f t="shared" si="13"/>
        <v>0</v>
      </c>
      <c r="BG154" s="155">
        <f t="shared" si="14"/>
        <v>0</v>
      </c>
      <c r="BH154" s="155">
        <f t="shared" si="15"/>
        <v>0</v>
      </c>
      <c r="BI154" s="155">
        <f t="shared" si="16"/>
        <v>0</v>
      </c>
      <c r="BJ154" s="14" t="s">
        <v>86</v>
      </c>
      <c r="BK154" s="156">
        <f t="shared" si="17"/>
        <v>0</v>
      </c>
      <c r="BL154" s="14" t="s">
        <v>160</v>
      </c>
      <c r="BM154" s="154" t="s">
        <v>201</v>
      </c>
    </row>
    <row r="155" spans="1:65" s="2" customFormat="1" ht="36" customHeight="1">
      <c r="A155" s="26"/>
      <c r="B155" s="143"/>
      <c r="C155" s="144" t="s">
        <v>202</v>
      </c>
      <c r="D155" s="144" t="s">
        <v>157</v>
      </c>
      <c r="E155" s="145" t="s">
        <v>203</v>
      </c>
      <c r="F155" s="146" t="s">
        <v>2450</v>
      </c>
      <c r="G155" s="147" t="s">
        <v>170</v>
      </c>
      <c r="H155" s="148">
        <v>905.88400000000001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1.52</v>
      </c>
      <c r="P155" s="152">
        <f t="shared" si="9"/>
        <v>1376.9436800000001</v>
      </c>
      <c r="Q155" s="152">
        <v>4.3650000000000001E-2</v>
      </c>
      <c r="R155" s="152">
        <f t="shared" si="10"/>
        <v>39.541836600000003</v>
      </c>
      <c r="S155" s="152">
        <v>0</v>
      </c>
      <c r="T155" s="153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160</v>
      </c>
      <c r="AT155" s="154" t="s">
        <v>157</v>
      </c>
      <c r="AU155" s="154" t="s">
        <v>86</v>
      </c>
      <c r="AY155" s="14" t="s">
        <v>154</v>
      </c>
      <c r="BE155" s="155">
        <f t="shared" si="12"/>
        <v>0</v>
      </c>
      <c r="BF155" s="155">
        <f t="shared" si="13"/>
        <v>0</v>
      </c>
      <c r="BG155" s="155">
        <f t="shared" si="14"/>
        <v>0</v>
      </c>
      <c r="BH155" s="155">
        <f t="shared" si="15"/>
        <v>0</v>
      </c>
      <c r="BI155" s="155">
        <f t="shared" si="16"/>
        <v>0</v>
      </c>
      <c r="BJ155" s="14" t="s">
        <v>86</v>
      </c>
      <c r="BK155" s="156">
        <f t="shared" si="17"/>
        <v>0</v>
      </c>
      <c r="BL155" s="14" t="s">
        <v>160</v>
      </c>
      <c r="BM155" s="154" t="s">
        <v>204</v>
      </c>
    </row>
    <row r="156" spans="1:65" s="2" customFormat="1" ht="24" customHeight="1">
      <c r="A156" s="26"/>
      <c r="B156" s="143"/>
      <c r="C156" s="144" t="s">
        <v>205</v>
      </c>
      <c r="D156" s="144" t="s">
        <v>157</v>
      </c>
      <c r="E156" s="145" t="s">
        <v>206</v>
      </c>
      <c r="F156" s="146" t="s">
        <v>207</v>
      </c>
      <c r="G156" s="147" t="s">
        <v>170</v>
      </c>
      <c r="H156" s="148">
        <v>1016.7089999999999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5.1999999999999998E-2</v>
      </c>
      <c r="P156" s="152">
        <f t="shared" si="9"/>
        <v>52.868867999999992</v>
      </c>
      <c r="Q156" s="152">
        <v>4.2000000000000002E-4</v>
      </c>
      <c r="R156" s="152">
        <f t="shared" si="10"/>
        <v>0.42701778000000001</v>
      </c>
      <c r="S156" s="152">
        <v>0</v>
      </c>
      <c r="T156" s="153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160</v>
      </c>
      <c r="AT156" s="154" t="s">
        <v>157</v>
      </c>
      <c r="AU156" s="154" t="s">
        <v>86</v>
      </c>
      <c r="AY156" s="14" t="s">
        <v>154</v>
      </c>
      <c r="BE156" s="155">
        <f t="shared" si="12"/>
        <v>0</v>
      </c>
      <c r="BF156" s="155">
        <f t="shared" si="13"/>
        <v>0</v>
      </c>
      <c r="BG156" s="155">
        <f t="shared" si="14"/>
        <v>0</v>
      </c>
      <c r="BH156" s="155">
        <f t="shared" si="15"/>
        <v>0</v>
      </c>
      <c r="BI156" s="155">
        <f t="shared" si="16"/>
        <v>0</v>
      </c>
      <c r="BJ156" s="14" t="s">
        <v>86</v>
      </c>
      <c r="BK156" s="156">
        <f t="shared" si="17"/>
        <v>0</v>
      </c>
      <c r="BL156" s="14" t="s">
        <v>160</v>
      </c>
      <c r="BM156" s="154" t="s">
        <v>208</v>
      </c>
    </row>
    <row r="157" spans="1:65" s="2" customFormat="1" ht="36" customHeight="1">
      <c r="A157" s="26"/>
      <c r="B157" s="143"/>
      <c r="C157" s="144" t="s">
        <v>209</v>
      </c>
      <c r="D157" s="144" t="s">
        <v>157</v>
      </c>
      <c r="E157" s="145" t="s">
        <v>210</v>
      </c>
      <c r="F157" s="146" t="s">
        <v>211</v>
      </c>
      <c r="G157" s="147" t="s">
        <v>170</v>
      </c>
      <c r="H157" s="148">
        <v>657.16899999999998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0.42899999999999999</v>
      </c>
      <c r="P157" s="152">
        <f t="shared" si="9"/>
        <v>281.925501</v>
      </c>
      <c r="Q157" s="152">
        <v>1.6799999999999999E-2</v>
      </c>
      <c r="R157" s="152">
        <f t="shared" si="10"/>
        <v>11.0404392</v>
      </c>
      <c r="S157" s="152">
        <v>0</v>
      </c>
      <c r="T157" s="153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160</v>
      </c>
      <c r="AT157" s="154" t="s">
        <v>157</v>
      </c>
      <c r="AU157" s="154" t="s">
        <v>86</v>
      </c>
      <c r="AY157" s="14" t="s">
        <v>154</v>
      </c>
      <c r="BE157" s="155">
        <f t="shared" si="12"/>
        <v>0</v>
      </c>
      <c r="BF157" s="155">
        <f t="shared" si="13"/>
        <v>0</v>
      </c>
      <c r="BG157" s="155">
        <f t="shared" si="14"/>
        <v>0</v>
      </c>
      <c r="BH157" s="155">
        <f t="shared" si="15"/>
        <v>0</v>
      </c>
      <c r="BI157" s="155">
        <f t="shared" si="16"/>
        <v>0</v>
      </c>
      <c r="BJ157" s="14" t="s">
        <v>86</v>
      </c>
      <c r="BK157" s="156">
        <f t="shared" si="17"/>
        <v>0</v>
      </c>
      <c r="BL157" s="14" t="s">
        <v>160</v>
      </c>
      <c r="BM157" s="154" t="s">
        <v>212</v>
      </c>
    </row>
    <row r="158" spans="1:65" s="2" customFormat="1" ht="24" customHeight="1">
      <c r="A158" s="26"/>
      <c r="B158" s="143"/>
      <c r="C158" s="144" t="s">
        <v>213</v>
      </c>
      <c r="D158" s="144" t="s">
        <v>157</v>
      </c>
      <c r="E158" s="145" t="s">
        <v>214</v>
      </c>
      <c r="F158" s="146" t="s">
        <v>215</v>
      </c>
      <c r="G158" s="147" t="s">
        <v>170</v>
      </c>
      <c r="H158" s="148">
        <v>508.78100000000001</v>
      </c>
      <c r="I158" s="148"/>
      <c r="J158" s="148"/>
      <c r="K158" s="149"/>
      <c r="L158" s="27"/>
      <c r="M158" s="150" t="s">
        <v>1</v>
      </c>
      <c r="N158" s="151" t="s">
        <v>39</v>
      </c>
      <c r="O158" s="152">
        <v>0.318</v>
      </c>
      <c r="P158" s="152">
        <f t="shared" si="9"/>
        <v>161.79235800000001</v>
      </c>
      <c r="Q158" s="152">
        <v>4.7200000000000002E-3</v>
      </c>
      <c r="R158" s="152">
        <f t="shared" si="10"/>
        <v>2.4014463200000002</v>
      </c>
      <c r="S158" s="152">
        <v>0</v>
      </c>
      <c r="T158" s="153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160</v>
      </c>
      <c r="AT158" s="154" t="s">
        <v>157</v>
      </c>
      <c r="AU158" s="154" t="s">
        <v>86</v>
      </c>
      <c r="AY158" s="14" t="s">
        <v>154</v>
      </c>
      <c r="BE158" s="155">
        <f t="shared" si="12"/>
        <v>0</v>
      </c>
      <c r="BF158" s="155">
        <f t="shared" si="13"/>
        <v>0</v>
      </c>
      <c r="BG158" s="155">
        <f t="shared" si="14"/>
        <v>0</v>
      </c>
      <c r="BH158" s="155">
        <f t="shared" si="15"/>
        <v>0</v>
      </c>
      <c r="BI158" s="155">
        <f t="shared" si="16"/>
        <v>0</v>
      </c>
      <c r="BJ158" s="14" t="s">
        <v>86</v>
      </c>
      <c r="BK158" s="156">
        <f t="shared" si="17"/>
        <v>0</v>
      </c>
      <c r="BL158" s="14" t="s">
        <v>160</v>
      </c>
      <c r="BM158" s="154" t="s">
        <v>216</v>
      </c>
    </row>
    <row r="159" spans="1:65" s="2" customFormat="1" ht="24" customHeight="1">
      <c r="A159" s="26"/>
      <c r="B159" s="143"/>
      <c r="C159" s="144" t="s">
        <v>217</v>
      </c>
      <c r="D159" s="144" t="s">
        <v>157</v>
      </c>
      <c r="E159" s="145" t="s">
        <v>218</v>
      </c>
      <c r="F159" s="146" t="s">
        <v>219</v>
      </c>
      <c r="G159" s="147" t="s">
        <v>170</v>
      </c>
      <c r="H159" s="148">
        <v>359.54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0.11118</v>
      </c>
      <c r="P159" s="152">
        <f t="shared" si="9"/>
        <v>39.973657200000005</v>
      </c>
      <c r="Q159" s="152">
        <v>4.15E-3</v>
      </c>
      <c r="R159" s="152">
        <f t="shared" si="10"/>
        <v>1.4920910000000001</v>
      </c>
      <c r="S159" s="152">
        <v>0</v>
      </c>
      <c r="T159" s="153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160</v>
      </c>
      <c r="AT159" s="154" t="s">
        <v>157</v>
      </c>
      <c r="AU159" s="154" t="s">
        <v>86</v>
      </c>
      <c r="AY159" s="14" t="s">
        <v>154</v>
      </c>
      <c r="BE159" s="155">
        <f t="shared" si="12"/>
        <v>0</v>
      </c>
      <c r="BF159" s="155">
        <f t="shared" si="13"/>
        <v>0</v>
      </c>
      <c r="BG159" s="155">
        <f t="shared" si="14"/>
        <v>0</v>
      </c>
      <c r="BH159" s="155">
        <f t="shared" si="15"/>
        <v>0</v>
      </c>
      <c r="BI159" s="155">
        <f t="shared" si="16"/>
        <v>0</v>
      </c>
      <c r="BJ159" s="14" t="s">
        <v>86</v>
      </c>
      <c r="BK159" s="156">
        <f t="shared" si="17"/>
        <v>0</v>
      </c>
      <c r="BL159" s="14" t="s">
        <v>160</v>
      </c>
      <c r="BM159" s="154" t="s">
        <v>220</v>
      </c>
    </row>
    <row r="160" spans="1:65" s="2" customFormat="1" ht="48" customHeight="1">
      <c r="A160" s="26"/>
      <c r="B160" s="143"/>
      <c r="C160" s="144" t="s">
        <v>221</v>
      </c>
      <c r="D160" s="144" t="s">
        <v>157</v>
      </c>
      <c r="E160" s="145" t="s">
        <v>222</v>
      </c>
      <c r="F160" s="146" t="s">
        <v>223</v>
      </c>
      <c r="G160" s="147" t="s">
        <v>170</v>
      </c>
      <c r="H160" s="148">
        <v>0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8.2019999999999996E-2</v>
      </c>
      <c r="P160" s="152">
        <f t="shared" si="9"/>
        <v>0</v>
      </c>
      <c r="Q160" s="152">
        <v>1E-4</v>
      </c>
      <c r="R160" s="152">
        <f t="shared" si="10"/>
        <v>0</v>
      </c>
      <c r="S160" s="152">
        <v>0</v>
      </c>
      <c r="T160" s="153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160</v>
      </c>
      <c r="AT160" s="154" t="s">
        <v>157</v>
      </c>
      <c r="AU160" s="154" t="s">
        <v>86</v>
      </c>
      <c r="AY160" s="14" t="s">
        <v>154</v>
      </c>
      <c r="BE160" s="155">
        <f t="shared" si="12"/>
        <v>0</v>
      </c>
      <c r="BF160" s="155">
        <f t="shared" si="13"/>
        <v>0</v>
      </c>
      <c r="BG160" s="155">
        <f t="shared" si="14"/>
        <v>0</v>
      </c>
      <c r="BH160" s="155">
        <f t="shared" si="15"/>
        <v>0</v>
      </c>
      <c r="BI160" s="155">
        <f t="shared" si="16"/>
        <v>0</v>
      </c>
      <c r="BJ160" s="14" t="s">
        <v>86</v>
      </c>
      <c r="BK160" s="156">
        <f t="shared" si="17"/>
        <v>0</v>
      </c>
      <c r="BL160" s="14" t="s">
        <v>160</v>
      </c>
      <c r="BM160" s="154" t="s">
        <v>224</v>
      </c>
    </row>
    <row r="161" spans="1:65" s="2" customFormat="1" ht="16.5" customHeight="1">
      <c r="A161" s="26"/>
      <c r="B161" s="143"/>
      <c r="C161" s="144" t="s">
        <v>7</v>
      </c>
      <c r="D161" s="144" t="s">
        <v>157</v>
      </c>
      <c r="E161" s="145" t="s">
        <v>225</v>
      </c>
      <c r="F161" s="146" t="s">
        <v>226</v>
      </c>
      <c r="G161" s="147" t="s">
        <v>170</v>
      </c>
      <c r="H161" s="148">
        <v>440.27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3.415E-2</v>
      </c>
      <c r="P161" s="152">
        <f t="shared" si="9"/>
        <v>15.035220499999999</v>
      </c>
      <c r="Q161" s="152">
        <v>0</v>
      </c>
      <c r="R161" s="152">
        <f t="shared" si="10"/>
        <v>0</v>
      </c>
      <c r="S161" s="152">
        <v>0</v>
      </c>
      <c r="T161" s="153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160</v>
      </c>
      <c r="AT161" s="154" t="s">
        <v>157</v>
      </c>
      <c r="AU161" s="154" t="s">
        <v>86</v>
      </c>
      <c r="AY161" s="14" t="s">
        <v>154</v>
      </c>
      <c r="BE161" s="155">
        <f t="shared" si="12"/>
        <v>0</v>
      </c>
      <c r="BF161" s="155">
        <f t="shared" si="13"/>
        <v>0</v>
      </c>
      <c r="BG161" s="155">
        <f t="shared" si="14"/>
        <v>0</v>
      </c>
      <c r="BH161" s="155">
        <f t="shared" si="15"/>
        <v>0</v>
      </c>
      <c r="BI161" s="155">
        <f t="shared" si="16"/>
        <v>0</v>
      </c>
      <c r="BJ161" s="14" t="s">
        <v>86</v>
      </c>
      <c r="BK161" s="156">
        <f t="shared" si="17"/>
        <v>0</v>
      </c>
      <c r="BL161" s="14" t="s">
        <v>160</v>
      </c>
      <c r="BM161" s="154" t="s">
        <v>227</v>
      </c>
    </row>
    <row r="162" spans="1:65" s="2" customFormat="1" ht="16.5" customHeight="1">
      <c r="A162" s="26"/>
      <c r="B162" s="143"/>
      <c r="C162" s="157" t="s">
        <v>228</v>
      </c>
      <c r="D162" s="157" t="s">
        <v>229</v>
      </c>
      <c r="E162" s="158" t="s">
        <v>230</v>
      </c>
      <c r="F162" s="159" t="s">
        <v>231</v>
      </c>
      <c r="G162" s="160" t="s">
        <v>232</v>
      </c>
      <c r="H162" s="161">
        <v>68.022000000000006</v>
      </c>
      <c r="I162" s="161"/>
      <c r="J162" s="161"/>
      <c r="K162" s="162"/>
      <c r="L162" s="163"/>
      <c r="M162" s="164" t="s">
        <v>1</v>
      </c>
      <c r="N162" s="165" t="s">
        <v>39</v>
      </c>
      <c r="O162" s="152">
        <v>0</v>
      </c>
      <c r="P162" s="152">
        <f t="shared" si="9"/>
        <v>0</v>
      </c>
      <c r="Q162" s="152">
        <v>1E-3</v>
      </c>
      <c r="R162" s="152">
        <f t="shared" si="10"/>
        <v>6.8022000000000013E-2</v>
      </c>
      <c r="S162" s="152">
        <v>0</v>
      </c>
      <c r="T162" s="153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181</v>
      </c>
      <c r="AT162" s="154" t="s">
        <v>229</v>
      </c>
      <c r="AU162" s="154" t="s">
        <v>86</v>
      </c>
      <c r="AY162" s="14" t="s">
        <v>154</v>
      </c>
      <c r="BE162" s="155">
        <f t="shared" si="12"/>
        <v>0</v>
      </c>
      <c r="BF162" s="155">
        <f t="shared" si="13"/>
        <v>0</v>
      </c>
      <c r="BG162" s="155">
        <f t="shared" si="14"/>
        <v>0</v>
      </c>
      <c r="BH162" s="155">
        <f t="shared" si="15"/>
        <v>0</v>
      </c>
      <c r="BI162" s="155">
        <f t="shared" si="16"/>
        <v>0</v>
      </c>
      <c r="BJ162" s="14" t="s">
        <v>86</v>
      </c>
      <c r="BK162" s="156">
        <f t="shared" si="17"/>
        <v>0</v>
      </c>
      <c r="BL162" s="14" t="s">
        <v>160</v>
      </c>
      <c r="BM162" s="154" t="s">
        <v>233</v>
      </c>
    </row>
    <row r="163" spans="1:65" s="2" customFormat="1" ht="16.5" customHeight="1">
      <c r="A163" s="26"/>
      <c r="B163" s="143"/>
      <c r="C163" s="144" t="s">
        <v>234</v>
      </c>
      <c r="D163" s="144" t="s">
        <v>157</v>
      </c>
      <c r="E163" s="145" t="s">
        <v>235</v>
      </c>
      <c r="F163" s="146" t="s">
        <v>236</v>
      </c>
      <c r="G163" s="147" t="s">
        <v>170</v>
      </c>
      <c r="H163" s="148">
        <v>4.63</v>
      </c>
      <c r="I163" s="148"/>
      <c r="J163" s="148"/>
      <c r="K163" s="149"/>
      <c r="L163" s="27"/>
      <c r="M163" s="150" t="s">
        <v>1</v>
      </c>
      <c r="N163" s="151" t="s">
        <v>39</v>
      </c>
      <c r="O163" s="152">
        <v>0.46200000000000002</v>
      </c>
      <c r="P163" s="152">
        <f t="shared" si="9"/>
        <v>2.1390600000000002</v>
      </c>
      <c r="Q163" s="152">
        <v>9.9449999999999997E-2</v>
      </c>
      <c r="R163" s="152">
        <f t="shared" si="10"/>
        <v>0.46045349999999996</v>
      </c>
      <c r="S163" s="152">
        <v>0</v>
      </c>
      <c r="T163" s="153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4" t="s">
        <v>160</v>
      </c>
      <c r="AT163" s="154" t="s">
        <v>157</v>
      </c>
      <c r="AU163" s="154" t="s">
        <v>86</v>
      </c>
      <c r="AY163" s="14" t="s">
        <v>154</v>
      </c>
      <c r="BE163" s="155">
        <f t="shared" si="12"/>
        <v>0</v>
      </c>
      <c r="BF163" s="155">
        <f t="shared" si="13"/>
        <v>0</v>
      </c>
      <c r="BG163" s="155">
        <f t="shared" si="14"/>
        <v>0</v>
      </c>
      <c r="BH163" s="155">
        <f t="shared" si="15"/>
        <v>0</v>
      </c>
      <c r="BI163" s="155">
        <f t="shared" si="16"/>
        <v>0</v>
      </c>
      <c r="BJ163" s="14" t="s">
        <v>86</v>
      </c>
      <c r="BK163" s="156">
        <f t="shared" si="17"/>
        <v>0</v>
      </c>
      <c r="BL163" s="14" t="s">
        <v>160</v>
      </c>
      <c r="BM163" s="154" t="s">
        <v>237</v>
      </c>
    </row>
    <row r="164" spans="1:65" s="2" customFormat="1" ht="16.5" customHeight="1">
      <c r="A164" s="26"/>
      <c r="B164" s="143"/>
      <c r="C164" s="144" t="s">
        <v>238</v>
      </c>
      <c r="D164" s="144" t="s">
        <v>157</v>
      </c>
      <c r="E164" s="145" t="s">
        <v>239</v>
      </c>
      <c r="F164" s="146" t="s">
        <v>240</v>
      </c>
      <c r="G164" s="147" t="s">
        <v>170</v>
      </c>
      <c r="H164" s="148">
        <v>371.88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0.46200000000000002</v>
      </c>
      <c r="P164" s="152">
        <f t="shared" si="9"/>
        <v>171.80856</v>
      </c>
      <c r="Q164" s="152">
        <v>0.14299999999999999</v>
      </c>
      <c r="R164" s="152">
        <f t="shared" si="10"/>
        <v>53.178839999999994</v>
      </c>
      <c r="S164" s="152">
        <v>0</v>
      </c>
      <c r="T164" s="153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160</v>
      </c>
      <c r="AT164" s="154" t="s">
        <v>157</v>
      </c>
      <c r="AU164" s="154" t="s">
        <v>86</v>
      </c>
      <c r="AY164" s="14" t="s">
        <v>154</v>
      </c>
      <c r="BE164" s="155">
        <f t="shared" si="12"/>
        <v>0</v>
      </c>
      <c r="BF164" s="155">
        <f t="shared" si="13"/>
        <v>0</v>
      </c>
      <c r="BG164" s="155">
        <f t="shared" si="14"/>
        <v>0</v>
      </c>
      <c r="BH164" s="155">
        <f t="shared" si="15"/>
        <v>0</v>
      </c>
      <c r="BI164" s="155">
        <f t="shared" si="16"/>
        <v>0</v>
      </c>
      <c r="BJ164" s="14" t="s">
        <v>86</v>
      </c>
      <c r="BK164" s="156">
        <f t="shared" si="17"/>
        <v>0</v>
      </c>
      <c r="BL164" s="14" t="s">
        <v>160</v>
      </c>
      <c r="BM164" s="154" t="s">
        <v>241</v>
      </c>
    </row>
    <row r="165" spans="1:65" s="2" customFormat="1" ht="24" customHeight="1">
      <c r="A165" s="26"/>
      <c r="B165" s="143"/>
      <c r="C165" s="157" t="s">
        <v>242</v>
      </c>
      <c r="D165" s="157" t="s">
        <v>229</v>
      </c>
      <c r="E165" s="158" t="s">
        <v>243</v>
      </c>
      <c r="F165" s="159" t="s">
        <v>244</v>
      </c>
      <c r="G165" s="160" t="s">
        <v>232</v>
      </c>
      <c r="H165" s="161">
        <v>74.376000000000005</v>
      </c>
      <c r="I165" s="161"/>
      <c r="J165" s="161"/>
      <c r="K165" s="162"/>
      <c r="L165" s="163"/>
      <c r="M165" s="164" t="s">
        <v>1</v>
      </c>
      <c r="N165" s="165" t="s">
        <v>39</v>
      </c>
      <c r="O165" s="152">
        <v>0</v>
      </c>
      <c r="P165" s="152">
        <f t="shared" si="9"/>
        <v>0</v>
      </c>
      <c r="Q165" s="152">
        <v>1E-3</v>
      </c>
      <c r="R165" s="152">
        <f t="shared" si="10"/>
        <v>7.4376000000000012E-2</v>
      </c>
      <c r="S165" s="152">
        <v>0</v>
      </c>
      <c r="T165" s="153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181</v>
      </c>
      <c r="AT165" s="154" t="s">
        <v>229</v>
      </c>
      <c r="AU165" s="154" t="s">
        <v>86</v>
      </c>
      <c r="AY165" s="14" t="s">
        <v>154</v>
      </c>
      <c r="BE165" s="155">
        <f t="shared" si="12"/>
        <v>0</v>
      </c>
      <c r="BF165" s="155">
        <f t="shared" si="13"/>
        <v>0</v>
      </c>
      <c r="BG165" s="155">
        <f t="shared" si="14"/>
        <v>0</v>
      </c>
      <c r="BH165" s="155">
        <f t="shared" si="15"/>
        <v>0</v>
      </c>
      <c r="BI165" s="155">
        <f t="shared" si="16"/>
        <v>0</v>
      </c>
      <c r="BJ165" s="14" t="s">
        <v>86</v>
      </c>
      <c r="BK165" s="156">
        <f t="shared" si="17"/>
        <v>0</v>
      </c>
      <c r="BL165" s="14" t="s">
        <v>160</v>
      </c>
      <c r="BM165" s="154" t="s">
        <v>245</v>
      </c>
    </row>
    <row r="166" spans="1:65" s="2" customFormat="1" ht="16.5" customHeight="1">
      <c r="A166" s="26"/>
      <c r="B166" s="143"/>
      <c r="C166" s="144" t="s">
        <v>246</v>
      </c>
      <c r="D166" s="144" t="s">
        <v>157</v>
      </c>
      <c r="E166" s="145" t="s">
        <v>247</v>
      </c>
      <c r="F166" s="146" t="s">
        <v>248</v>
      </c>
      <c r="G166" s="147" t="s">
        <v>170</v>
      </c>
      <c r="H166" s="148">
        <v>63.76</v>
      </c>
      <c r="I166" s="148"/>
      <c r="J166" s="148"/>
      <c r="K166" s="149"/>
      <c r="L166" s="27"/>
      <c r="M166" s="150" t="s">
        <v>1</v>
      </c>
      <c r="N166" s="151" t="s">
        <v>39</v>
      </c>
      <c r="O166" s="152">
        <v>0.58599999999999997</v>
      </c>
      <c r="P166" s="152">
        <f t="shared" si="9"/>
        <v>37.36336</v>
      </c>
      <c r="Q166" s="152">
        <v>7.6999999999999999E-2</v>
      </c>
      <c r="R166" s="152">
        <f t="shared" si="10"/>
        <v>4.9095199999999997</v>
      </c>
      <c r="S166" s="152">
        <v>0</v>
      </c>
      <c r="T166" s="153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160</v>
      </c>
      <c r="AT166" s="154" t="s">
        <v>157</v>
      </c>
      <c r="AU166" s="154" t="s">
        <v>86</v>
      </c>
      <c r="AY166" s="14" t="s">
        <v>154</v>
      </c>
      <c r="BE166" s="155">
        <f t="shared" si="12"/>
        <v>0</v>
      </c>
      <c r="BF166" s="155">
        <f t="shared" si="13"/>
        <v>0</v>
      </c>
      <c r="BG166" s="155">
        <f t="shared" si="14"/>
        <v>0</v>
      </c>
      <c r="BH166" s="155">
        <f t="shared" si="15"/>
        <v>0</v>
      </c>
      <c r="BI166" s="155">
        <f t="shared" si="16"/>
        <v>0</v>
      </c>
      <c r="BJ166" s="14" t="s">
        <v>86</v>
      </c>
      <c r="BK166" s="156">
        <f t="shared" si="17"/>
        <v>0</v>
      </c>
      <c r="BL166" s="14" t="s">
        <v>160</v>
      </c>
      <c r="BM166" s="154" t="s">
        <v>249</v>
      </c>
    </row>
    <row r="167" spans="1:65" s="12" customFormat="1" ht="23" customHeight="1">
      <c r="B167" s="131"/>
      <c r="D167" s="132" t="s">
        <v>72</v>
      </c>
      <c r="E167" s="141" t="s">
        <v>184</v>
      </c>
      <c r="F167" s="141" t="s">
        <v>250</v>
      </c>
      <c r="J167" s="142"/>
      <c r="L167" s="131"/>
      <c r="M167" s="135"/>
      <c r="N167" s="136"/>
      <c r="O167" s="136"/>
      <c r="P167" s="137">
        <f>SUM(P168:P186)</f>
        <v>1154.4628320000002</v>
      </c>
      <c r="Q167" s="136"/>
      <c r="R167" s="137">
        <f>SUM(R168:R186)</f>
        <v>35.7310694289</v>
      </c>
      <c r="S167" s="136"/>
      <c r="T167" s="138">
        <f>SUM(T168:T186)</f>
        <v>126.25049100000001</v>
      </c>
      <c r="AR167" s="132" t="s">
        <v>80</v>
      </c>
      <c r="AT167" s="139" t="s">
        <v>72</v>
      </c>
      <c r="AU167" s="139" t="s">
        <v>80</v>
      </c>
      <c r="AY167" s="132" t="s">
        <v>154</v>
      </c>
      <c r="BK167" s="140">
        <f>SUM(BK168:BK186)</f>
        <v>0</v>
      </c>
    </row>
    <row r="168" spans="1:65" s="2" customFormat="1" ht="24" customHeight="1">
      <c r="A168" s="26"/>
      <c r="B168" s="143"/>
      <c r="C168" s="144" t="s">
        <v>251</v>
      </c>
      <c r="D168" s="144" t="s">
        <v>157</v>
      </c>
      <c r="E168" s="145" t="s">
        <v>252</v>
      </c>
      <c r="F168" s="146" t="s">
        <v>253</v>
      </c>
      <c r="G168" s="147" t="s">
        <v>170</v>
      </c>
      <c r="H168" s="148">
        <v>470.13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0.252</v>
      </c>
      <c r="P168" s="152">
        <f t="shared" ref="P168:P186" si="18">O168*H168</f>
        <v>118.47275999999999</v>
      </c>
      <c r="Q168" s="152">
        <v>7.5953530000000005E-2</v>
      </c>
      <c r="R168" s="152">
        <f t="shared" ref="R168:R186" si="19">Q168*H168</f>
        <v>35.7080330589</v>
      </c>
      <c r="S168" s="152">
        <v>0</v>
      </c>
      <c r="T168" s="153">
        <f t="shared" ref="T168:T186" si="20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160</v>
      </c>
      <c r="AT168" s="154" t="s">
        <v>157</v>
      </c>
      <c r="AU168" s="154" t="s">
        <v>86</v>
      </c>
      <c r="AY168" s="14" t="s">
        <v>154</v>
      </c>
      <c r="BE168" s="155">
        <f t="shared" ref="BE168:BE186" si="21">IF(N168="základná",J168,0)</f>
        <v>0</v>
      </c>
      <c r="BF168" s="155">
        <f t="shared" ref="BF168:BF186" si="22">IF(N168="znížená",J168,0)</f>
        <v>0</v>
      </c>
      <c r="BG168" s="155">
        <f t="shared" ref="BG168:BG186" si="23">IF(N168="zákl. prenesená",J168,0)</f>
        <v>0</v>
      </c>
      <c r="BH168" s="155">
        <f t="shared" ref="BH168:BH186" si="24">IF(N168="zníž. prenesená",J168,0)</f>
        <v>0</v>
      </c>
      <c r="BI168" s="155">
        <f t="shared" ref="BI168:BI186" si="25">IF(N168="nulová",J168,0)</f>
        <v>0</v>
      </c>
      <c r="BJ168" s="14" t="s">
        <v>86</v>
      </c>
      <c r="BK168" s="156">
        <f t="shared" ref="BK168:BK186" si="26">ROUND(I168*H168,3)</f>
        <v>0</v>
      </c>
      <c r="BL168" s="14" t="s">
        <v>160</v>
      </c>
      <c r="BM168" s="154" t="s">
        <v>254</v>
      </c>
    </row>
    <row r="169" spans="1:65" s="2" customFormat="1" ht="16.5" customHeight="1">
      <c r="A169" s="26"/>
      <c r="B169" s="143"/>
      <c r="C169" s="144" t="s">
        <v>255</v>
      </c>
      <c r="D169" s="144" t="s">
        <v>157</v>
      </c>
      <c r="E169" s="145" t="s">
        <v>256</v>
      </c>
      <c r="F169" s="146" t="s">
        <v>257</v>
      </c>
      <c r="G169" s="147" t="s">
        <v>170</v>
      </c>
      <c r="H169" s="148">
        <v>470.13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0.32401000000000002</v>
      </c>
      <c r="P169" s="152">
        <f t="shared" si="18"/>
        <v>152.32682130000001</v>
      </c>
      <c r="Q169" s="152">
        <v>4.8999999999999998E-5</v>
      </c>
      <c r="R169" s="152">
        <f t="shared" si="19"/>
        <v>2.303637E-2</v>
      </c>
      <c r="S169" s="152">
        <v>0</v>
      </c>
      <c r="T169" s="153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160</v>
      </c>
      <c r="AT169" s="154" t="s">
        <v>157</v>
      </c>
      <c r="AU169" s="154" t="s">
        <v>86</v>
      </c>
      <c r="AY169" s="14" t="s">
        <v>154</v>
      </c>
      <c r="BE169" s="155">
        <f t="shared" si="21"/>
        <v>0</v>
      </c>
      <c r="BF169" s="155">
        <f t="shared" si="22"/>
        <v>0</v>
      </c>
      <c r="BG169" s="155">
        <f t="shared" si="23"/>
        <v>0</v>
      </c>
      <c r="BH169" s="155">
        <f t="shared" si="24"/>
        <v>0</v>
      </c>
      <c r="BI169" s="155">
        <f t="shared" si="25"/>
        <v>0</v>
      </c>
      <c r="BJ169" s="14" t="s">
        <v>86</v>
      </c>
      <c r="BK169" s="156">
        <f t="shared" si="26"/>
        <v>0</v>
      </c>
      <c r="BL169" s="14" t="s">
        <v>160</v>
      </c>
      <c r="BM169" s="154" t="s">
        <v>258</v>
      </c>
    </row>
    <row r="170" spans="1:65" s="2" customFormat="1" ht="24" customHeight="1">
      <c r="A170" s="26"/>
      <c r="B170" s="143"/>
      <c r="C170" s="144" t="s">
        <v>259</v>
      </c>
      <c r="D170" s="144" t="s">
        <v>157</v>
      </c>
      <c r="E170" s="145" t="s">
        <v>260</v>
      </c>
      <c r="F170" s="146" t="s">
        <v>261</v>
      </c>
      <c r="G170" s="147" t="s">
        <v>170</v>
      </c>
      <c r="H170" s="148">
        <v>199.33199999999999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0.16400000000000001</v>
      </c>
      <c r="P170" s="152">
        <f t="shared" si="18"/>
        <v>32.690448000000004</v>
      </c>
      <c r="Q170" s="152">
        <v>0</v>
      </c>
      <c r="R170" s="152">
        <f t="shared" si="19"/>
        <v>0</v>
      </c>
      <c r="S170" s="152">
        <v>0.19600000000000001</v>
      </c>
      <c r="T170" s="153">
        <f t="shared" si="20"/>
        <v>39.069071999999998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160</v>
      </c>
      <c r="AT170" s="154" t="s">
        <v>157</v>
      </c>
      <c r="AU170" s="154" t="s">
        <v>86</v>
      </c>
      <c r="AY170" s="14" t="s">
        <v>154</v>
      </c>
      <c r="BE170" s="155">
        <f t="shared" si="21"/>
        <v>0</v>
      </c>
      <c r="BF170" s="155">
        <f t="shared" si="22"/>
        <v>0</v>
      </c>
      <c r="BG170" s="155">
        <f t="shared" si="23"/>
        <v>0</v>
      </c>
      <c r="BH170" s="155">
        <f t="shared" si="24"/>
        <v>0</v>
      </c>
      <c r="BI170" s="155">
        <f t="shared" si="25"/>
        <v>0</v>
      </c>
      <c r="BJ170" s="14" t="s">
        <v>86</v>
      </c>
      <c r="BK170" s="156">
        <f t="shared" si="26"/>
        <v>0</v>
      </c>
      <c r="BL170" s="14" t="s">
        <v>160</v>
      </c>
      <c r="BM170" s="154" t="s">
        <v>262</v>
      </c>
    </row>
    <row r="171" spans="1:65" s="2" customFormat="1" ht="24" customHeight="1">
      <c r="A171" s="26"/>
      <c r="B171" s="143"/>
      <c r="C171" s="144" t="s">
        <v>263</v>
      </c>
      <c r="D171" s="144" t="s">
        <v>157</v>
      </c>
      <c r="E171" s="145" t="s">
        <v>264</v>
      </c>
      <c r="F171" s="146" t="s">
        <v>265</v>
      </c>
      <c r="G171" s="147" t="s">
        <v>159</v>
      </c>
      <c r="H171" s="148">
        <v>10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4.9000000000000002E-2</v>
      </c>
      <c r="P171" s="152">
        <f t="shared" si="18"/>
        <v>0.49</v>
      </c>
      <c r="Q171" s="152">
        <v>0</v>
      </c>
      <c r="R171" s="152">
        <f t="shared" si="19"/>
        <v>0</v>
      </c>
      <c r="S171" s="152">
        <v>2.4E-2</v>
      </c>
      <c r="T171" s="153">
        <f t="shared" si="20"/>
        <v>0.24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160</v>
      </c>
      <c r="AT171" s="154" t="s">
        <v>157</v>
      </c>
      <c r="AU171" s="154" t="s">
        <v>86</v>
      </c>
      <c r="AY171" s="14" t="s">
        <v>154</v>
      </c>
      <c r="BE171" s="155">
        <f t="shared" si="21"/>
        <v>0</v>
      </c>
      <c r="BF171" s="155">
        <f t="shared" si="22"/>
        <v>0</v>
      </c>
      <c r="BG171" s="155">
        <f t="shared" si="23"/>
        <v>0</v>
      </c>
      <c r="BH171" s="155">
        <f t="shared" si="24"/>
        <v>0</v>
      </c>
      <c r="BI171" s="155">
        <f t="shared" si="25"/>
        <v>0</v>
      </c>
      <c r="BJ171" s="14" t="s">
        <v>86</v>
      </c>
      <c r="BK171" s="156">
        <f t="shared" si="26"/>
        <v>0</v>
      </c>
      <c r="BL171" s="14" t="s">
        <v>160</v>
      </c>
      <c r="BM171" s="154" t="s">
        <v>266</v>
      </c>
    </row>
    <row r="172" spans="1:65" s="2" customFormat="1" ht="24" customHeight="1">
      <c r="A172" s="26"/>
      <c r="B172" s="143"/>
      <c r="C172" s="144" t="s">
        <v>267</v>
      </c>
      <c r="D172" s="144" t="s">
        <v>157</v>
      </c>
      <c r="E172" s="145" t="s">
        <v>268</v>
      </c>
      <c r="F172" s="146" t="s">
        <v>269</v>
      </c>
      <c r="G172" s="147" t="s">
        <v>170</v>
      </c>
      <c r="H172" s="148">
        <v>6.3040000000000003</v>
      </c>
      <c r="I172" s="148"/>
      <c r="J172" s="148"/>
      <c r="K172" s="149"/>
      <c r="L172" s="27"/>
      <c r="M172" s="150" t="s">
        <v>1</v>
      </c>
      <c r="N172" s="151" t="s">
        <v>39</v>
      </c>
      <c r="O172" s="152">
        <v>1.6</v>
      </c>
      <c r="P172" s="152">
        <f t="shared" si="18"/>
        <v>10.086400000000001</v>
      </c>
      <c r="Q172" s="152">
        <v>0</v>
      </c>
      <c r="R172" s="152">
        <f t="shared" si="19"/>
        <v>0</v>
      </c>
      <c r="S172" s="152">
        <v>7.5999999999999998E-2</v>
      </c>
      <c r="T172" s="153">
        <f t="shared" si="20"/>
        <v>0.47910400000000003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160</v>
      </c>
      <c r="AT172" s="154" t="s">
        <v>157</v>
      </c>
      <c r="AU172" s="154" t="s">
        <v>86</v>
      </c>
      <c r="AY172" s="14" t="s">
        <v>154</v>
      </c>
      <c r="BE172" s="155">
        <f t="shared" si="21"/>
        <v>0</v>
      </c>
      <c r="BF172" s="155">
        <f t="shared" si="22"/>
        <v>0</v>
      </c>
      <c r="BG172" s="155">
        <f t="shared" si="23"/>
        <v>0</v>
      </c>
      <c r="BH172" s="155">
        <f t="shared" si="24"/>
        <v>0</v>
      </c>
      <c r="BI172" s="155">
        <f t="shared" si="25"/>
        <v>0</v>
      </c>
      <c r="BJ172" s="14" t="s">
        <v>86</v>
      </c>
      <c r="BK172" s="156">
        <f t="shared" si="26"/>
        <v>0</v>
      </c>
      <c r="BL172" s="14" t="s">
        <v>160</v>
      </c>
      <c r="BM172" s="154" t="s">
        <v>270</v>
      </c>
    </row>
    <row r="173" spans="1:65" s="2" customFormat="1" ht="24" customHeight="1">
      <c r="A173" s="26"/>
      <c r="B173" s="143"/>
      <c r="C173" s="144" t="s">
        <v>271</v>
      </c>
      <c r="D173" s="144" t="s">
        <v>157</v>
      </c>
      <c r="E173" s="145" t="s">
        <v>272</v>
      </c>
      <c r="F173" s="146" t="s">
        <v>273</v>
      </c>
      <c r="G173" s="147" t="s">
        <v>170</v>
      </c>
      <c r="H173" s="148">
        <v>8.5709999999999997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1.2</v>
      </c>
      <c r="P173" s="152">
        <f t="shared" si="18"/>
        <v>10.2852</v>
      </c>
      <c r="Q173" s="152">
        <v>0</v>
      </c>
      <c r="R173" s="152">
        <f t="shared" si="19"/>
        <v>0</v>
      </c>
      <c r="S173" s="152">
        <v>6.3E-2</v>
      </c>
      <c r="T173" s="153">
        <f t="shared" si="20"/>
        <v>0.53997300000000004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160</v>
      </c>
      <c r="AT173" s="154" t="s">
        <v>157</v>
      </c>
      <c r="AU173" s="154" t="s">
        <v>86</v>
      </c>
      <c r="AY173" s="14" t="s">
        <v>154</v>
      </c>
      <c r="BE173" s="155">
        <f t="shared" si="21"/>
        <v>0</v>
      </c>
      <c r="BF173" s="155">
        <f t="shared" si="22"/>
        <v>0</v>
      </c>
      <c r="BG173" s="155">
        <f t="shared" si="23"/>
        <v>0</v>
      </c>
      <c r="BH173" s="155">
        <f t="shared" si="24"/>
        <v>0</v>
      </c>
      <c r="BI173" s="155">
        <f t="shared" si="25"/>
        <v>0</v>
      </c>
      <c r="BJ173" s="14" t="s">
        <v>86</v>
      </c>
      <c r="BK173" s="156">
        <f t="shared" si="26"/>
        <v>0</v>
      </c>
      <c r="BL173" s="14" t="s">
        <v>160</v>
      </c>
      <c r="BM173" s="154" t="s">
        <v>274</v>
      </c>
    </row>
    <row r="174" spans="1:65" s="2" customFormat="1" ht="24" customHeight="1">
      <c r="A174" s="26"/>
      <c r="B174" s="143"/>
      <c r="C174" s="144" t="s">
        <v>275</v>
      </c>
      <c r="D174" s="144" t="s">
        <v>157</v>
      </c>
      <c r="E174" s="145" t="s">
        <v>276</v>
      </c>
      <c r="F174" s="146" t="s">
        <v>277</v>
      </c>
      <c r="G174" s="147" t="s">
        <v>170</v>
      </c>
      <c r="H174" s="148">
        <v>5.83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0.35799999999999998</v>
      </c>
      <c r="P174" s="152">
        <f t="shared" si="18"/>
        <v>2.0871399999999998</v>
      </c>
      <c r="Q174" s="152">
        <v>0</v>
      </c>
      <c r="R174" s="152">
        <f t="shared" si="19"/>
        <v>0</v>
      </c>
      <c r="S174" s="152">
        <v>2.5000000000000001E-2</v>
      </c>
      <c r="T174" s="153">
        <f t="shared" si="20"/>
        <v>0.14575000000000002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160</v>
      </c>
      <c r="AT174" s="154" t="s">
        <v>157</v>
      </c>
      <c r="AU174" s="154" t="s">
        <v>86</v>
      </c>
      <c r="AY174" s="14" t="s">
        <v>154</v>
      </c>
      <c r="BE174" s="155">
        <f t="shared" si="21"/>
        <v>0</v>
      </c>
      <c r="BF174" s="155">
        <f t="shared" si="22"/>
        <v>0</v>
      </c>
      <c r="BG174" s="155">
        <f t="shared" si="23"/>
        <v>0</v>
      </c>
      <c r="BH174" s="155">
        <f t="shared" si="24"/>
        <v>0</v>
      </c>
      <c r="BI174" s="155">
        <f t="shared" si="25"/>
        <v>0</v>
      </c>
      <c r="BJ174" s="14" t="s">
        <v>86</v>
      </c>
      <c r="BK174" s="156">
        <f t="shared" si="26"/>
        <v>0</v>
      </c>
      <c r="BL174" s="14" t="s">
        <v>160</v>
      </c>
      <c r="BM174" s="154" t="s">
        <v>278</v>
      </c>
    </row>
    <row r="175" spans="1:65" s="2" customFormat="1" ht="24" customHeight="1">
      <c r="A175" s="26"/>
      <c r="B175" s="143"/>
      <c r="C175" s="144" t="s">
        <v>279</v>
      </c>
      <c r="D175" s="144" t="s">
        <v>157</v>
      </c>
      <c r="E175" s="145" t="s">
        <v>280</v>
      </c>
      <c r="F175" s="146" t="s">
        <v>281</v>
      </c>
      <c r="G175" s="147" t="s">
        <v>170</v>
      </c>
      <c r="H175" s="148">
        <v>4.28</v>
      </c>
      <c r="I175" s="148"/>
      <c r="J175" s="148"/>
      <c r="K175" s="149"/>
      <c r="L175" s="27"/>
      <c r="M175" s="150" t="s">
        <v>1</v>
      </c>
      <c r="N175" s="151" t="s">
        <v>39</v>
      </c>
      <c r="O175" s="152">
        <v>0.35899999999999999</v>
      </c>
      <c r="P175" s="152">
        <f t="shared" si="18"/>
        <v>1.5365200000000001</v>
      </c>
      <c r="Q175" s="152">
        <v>0</v>
      </c>
      <c r="R175" s="152">
        <f t="shared" si="19"/>
        <v>0</v>
      </c>
      <c r="S175" s="152">
        <v>0.27</v>
      </c>
      <c r="T175" s="153">
        <f t="shared" si="20"/>
        <v>1.1556000000000002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4" t="s">
        <v>160</v>
      </c>
      <c r="AT175" s="154" t="s">
        <v>157</v>
      </c>
      <c r="AU175" s="154" t="s">
        <v>86</v>
      </c>
      <c r="AY175" s="14" t="s">
        <v>154</v>
      </c>
      <c r="BE175" s="155">
        <f t="shared" si="21"/>
        <v>0</v>
      </c>
      <c r="BF175" s="155">
        <f t="shared" si="22"/>
        <v>0</v>
      </c>
      <c r="BG175" s="155">
        <f t="shared" si="23"/>
        <v>0</v>
      </c>
      <c r="BH175" s="155">
        <f t="shared" si="24"/>
        <v>0</v>
      </c>
      <c r="BI175" s="155">
        <f t="shared" si="25"/>
        <v>0</v>
      </c>
      <c r="BJ175" s="14" t="s">
        <v>86</v>
      </c>
      <c r="BK175" s="156">
        <f t="shared" si="26"/>
        <v>0</v>
      </c>
      <c r="BL175" s="14" t="s">
        <v>160</v>
      </c>
      <c r="BM175" s="154" t="s">
        <v>282</v>
      </c>
    </row>
    <row r="176" spans="1:65" s="2" customFormat="1" ht="36" customHeight="1">
      <c r="A176" s="26"/>
      <c r="B176" s="143"/>
      <c r="C176" s="144" t="s">
        <v>283</v>
      </c>
      <c r="D176" s="144" t="s">
        <v>157</v>
      </c>
      <c r="E176" s="145" t="s">
        <v>284</v>
      </c>
      <c r="F176" s="146" t="s">
        <v>285</v>
      </c>
      <c r="G176" s="147" t="s">
        <v>175</v>
      </c>
      <c r="H176" s="148">
        <v>4.875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0.58957999999999999</v>
      </c>
      <c r="P176" s="152">
        <f t="shared" si="18"/>
        <v>2.8742025</v>
      </c>
      <c r="Q176" s="152">
        <v>0</v>
      </c>
      <c r="R176" s="152">
        <f t="shared" si="19"/>
        <v>0</v>
      </c>
      <c r="S176" s="152">
        <v>0.04</v>
      </c>
      <c r="T176" s="153">
        <f t="shared" si="20"/>
        <v>0.19500000000000001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160</v>
      </c>
      <c r="AT176" s="154" t="s">
        <v>157</v>
      </c>
      <c r="AU176" s="154" t="s">
        <v>86</v>
      </c>
      <c r="AY176" s="14" t="s">
        <v>154</v>
      </c>
      <c r="BE176" s="155">
        <f t="shared" si="21"/>
        <v>0</v>
      </c>
      <c r="BF176" s="155">
        <f t="shared" si="22"/>
        <v>0</v>
      </c>
      <c r="BG176" s="155">
        <f t="shared" si="23"/>
        <v>0</v>
      </c>
      <c r="BH176" s="155">
        <f t="shared" si="24"/>
        <v>0</v>
      </c>
      <c r="BI176" s="155">
        <f t="shared" si="25"/>
        <v>0</v>
      </c>
      <c r="BJ176" s="14" t="s">
        <v>86</v>
      </c>
      <c r="BK176" s="156">
        <f t="shared" si="26"/>
        <v>0</v>
      </c>
      <c r="BL176" s="14" t="s">
        <v>160</v>
      </c>
      <c r="BM176" s="154" t="s">
        <v>286</v>
      </c>
    </row>
    <row r="177" spans="1:65" s="2" customFormat="1" ht="24" customHeight="1">
      <c r="A177" s="26"/>
      <c r="B177" s="143"/>
      <c r="C177" s="144" t="s">
        <v>287</v>
      </c>
      <c r="D177" s="144" t="s">
        <v>157</v>
      </c>
      <c r="E177" s="145" t="s">
        <v>288</v>
      </c>
      <c r="F177" s="146" t="s">
        <v>289</v>
      </c>
      <c r="G177" s="147" t="s">
        <v>170</v>
      </c>
      <c r="H177" s="148">
        <v>520.94899999999996</v>
      </c>
      <c r="I177" s="148"/>
      <c r="J177" s="148"/>
      <c r="K177" s="149"/>
      <c r="L177" s="27"/>
      <c r="M177" s="150" t="s">
        <v>1</v>
      </c>
      <c r="N177" s="151" t="s">
        <v>39</v>
      </c>
      <c r="O177" s="152">
        <v>0.32217000000000001</v>
      </c>
      <c r="P177" s="152">
        <f t="shared" si="18"/>
        <v>167.83413933</v>
      </c>
      <c r="Q177" s="152">
        <v>0</v>
      </c>
      <c r="R177" s="152">
        <f t="shared" si="19"/>
        <v>0</v>
      </c>
      <c r="S177" s="152">
        <v>0.05</v>
      </c>
      <c r="T177" s="153">
        <f t="shared" si="20"/>
        <v>26.047449999999998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160</v>
      </c>
      <c r="AT177" s="154" t="s">
        <v>157</v>
      </c>
      <c r="AU177" s="154" t="s">
        <v>86</v>
      </c>
      <c r="AY177" s="14" t="s">
        <v>154</v>
      </c>
      <c r="BE177" s="155">
        <f t="shared" si="21"/>
        <v>0</v>
      </c>
      <c r="BF177" s="155">
        <f t="shared" si="22"/>
        <v>0</v>
      </c>
      <c r="BG177" s="155">
        <f t="shared" si="23"/>
        <v>0</v>
      </c>
      <c r="BH177" s="155">
        <f t="shared" si="24"/>
        <v>0</v>
      </c>
      <c r="BI177" s="155">
        <f t="shared" si="25"/>
        <v>0</v>
      </c>
      <c r="BJ177" s="14" t="s">
        <v>86</v>
      </c>
      <c r="BK177" s="156">
        <f t="shared" si="26"/>
        <v>0</v>
      </c>
      <c r="BL177" s="14" t="s">
        <v>160</v>
      </c>
      <c r="BM177" s="154" t="s">
        <v>290</v>
      </c>
    </row>
    <row r="178" spans="1:65" s="2" customFormat="1" ht="24" customHeight="1">
      <c r="A178" s="26"/>
      <c r="B178" s="143"/>
      <c r="C178" s="144" t="s">
        <v>291</v>
      </c>
      <c r="D178" s="144" t="s">
        <v>157</v>
      </c>
      <c r="E178" s="145" t="s">
        <v>292</v>
      </c>
      <c r="F178" s="146" t="s">
        <v>293</v>
      </c>
      <c r="G178" s="147" t="s">
        <v>170</v>
      </c>
      <c r="H178" s="148">
        <v>657.48900000000003</v>
      </c>
      <c r="I178" s="148"/>
      <c r="J178" s="148"/>
      <c r="K178" s="149"/>
      <c r="L178" s="27"/>
      <c r="M178" s="150" t="s">
        <v>1</v>
      </c>
      <c r="N178" s="151" t="s">
        <v>39</v>
      </c>
      <c r="O178" s="152">
        <v>0.25383</v>
      </c>
      <c r="P178" s="152">
        <f t="shared" si="18"/>
        <v>166.89043287000001</v>
      </c>
      <c r="Q178" s="152">
        <v>0</v>
      </c>
      <c r="R178" s="152">
        <f t="shared" si="19"/>
        <v>0</v>
      </c>
      <c r="S178" s="152">
        <v>4.5999999999999999E-2</v>
      </c>
      <c r="T178" s="153">
        <f t="shared" si="20"/>
        <v>30.244494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160</v>
      </c>
      <c r="AT178" s="154" t="s">
        <v>157</v>
      </c>
      <c r="AU178" s="154" t="s">
        <v>86</v>
      </c>
      <c r="AY178" s="14" t="s">
        <v>154</v>
      </c>
      <c r="BE178" s="155">
        <f t="shared" si="21"/>
        <v>0</v>
      </c>
      <c r="BF178" s="155">
        <f t="shared" si="22"/>
        <v>0</v>
      </c>
      <c r="BG178" s="155">
        <f t="shared" si="23"/>
        <v>0</v>
      </c>
      <c r="BH178" s="155">
        <f t="shared" si="24"/>
        <v>0</v>
      </c>
      <c r="BI178" s="155">
        <f t="shared" si="25"/>
        <v>0</v>
      </c>
      <c r="BJ178" s="14" t="s">
        <v>86</v>
      </c>
      <c r="BK178" s="156">
        <f t="shared" si="26"/>
        <v>0</v>
      </c>
      <c r="BL178" s="14" t="s">
        <v>160</v>
      </c>
      <c r="BM178" s="154" t="s">
        <v>294</v>
      </c>
    </row>
    <row r="179" spans="1:65" s="2" customFormat="1" ht="24" customHeight="1">
      <c r="A179" s="26"/>
      <c r="B179" s="143"/>
      <c r="C179" s="144" t="s">
        <v>295</v>
      </c>
      <c r="D179" s="144" t="s">
        <v>157</v>
      </c>
      <c r="E179" s="145" t="s">
        <v>296</v>
      </c>
      <c r="F179" s="146" t="s">
        <v>297</v>
      </c>
      <c r="G179" s="147" t="s">
        <v>170</v>
      </c>
      <c r="H179" s="148">
        <v>413.73599999999999</v>
      </c>
      <c r="I179" s="148"/>
      <c r="J179" s="148"/>
      <c r="K179" s="149"/>
      <c r="L179" s="27"/>
      <c r="M179" s="150" t="s">
        <v>1</v>
      </c>
      <c r="N179" s="151" t="s">
        <v>39</v>
      </c>
      <c r="O179" s="152">
        <v>0.28399999999999997</v>
      </c>
      <c r="P179" s="152">
        <f t="shared" si="18"/>
        <v>117.50102399999999</v>
      </c>
      <c r="Q179" s="152">
        <v>0</v>
      </c>
      <c r="R179" s="152">
        <f t="shared" si="19"/>
        <v>0</v>
      </c>
      <c r="S179" s="152">
        <v>6.8000000000000005E-2</v>
      </c>
      <c r="T179" s="153">
        <f t="shared" si="20"/>
        <v>28.134048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4" t="s">
        <v>160</v>
      </c>
      <c r="AT179" s="154" t="s">
        <v>157</v>
      </c>
      <c r="AU179" s="154" t="s">
        <v>86</v>
      </c>
      <c r="AY179" s="14" t="s">
        <v>154</v>
      </c>
      <c r="BE179" s="155">
        <f t="shared" si="21"/>
        <v>0</v>
      </c>
      <c r="BF179" s="155">
        <f t="shared" si="22"/>
        <v>0</v>
      </c>
      <c r="BG179" s="155">
        <f t="shared" si="23"/>
        <v>0</v>
      </c>
      <c r="BH179" s="155">
        <f t="shared" si="24"/>
        <v>0</v>
      </c>
      <c r="BI179" s="155">
        <f t="shared" si="25"/>
        <v>0</v>
      </c>
      <c r="BJ179" s="14" t="s">
        <v>86</v>
      </c>
      <c r="BK179" s="156">
        <f t="shared" si="26"/>
        <v>0</v>
      </c>
      <c r="BL179" s="14" t="s">
        <v>160</v>
      </c>
      <c r="BM179" s="154" t="s">
        <v>298</v>
      </c>
    </row>
    <row r="180" spans="1:65" s="2" customFormat="1" ht="24" customHeight="1">
      <c r="A180" s="26"/>
      <c r="B180" s="143"/>
      <c r="C180" s="144" t="s">
        <v>299</v>
      </c>
      <c r="D180" s="144" t="s">
        <v>157</v>
      </c>
      <c r="E180" s="145" t="s">
        <v>300</v>
      </c>
      <c r="F180" s="146" t="s">
        <v>301</v>
      </c>
      <c r="G180" s="147" t="s">
        <v>302</v>
      </c>
      <c r="H180" s="148">
        <v>129.584</v>
      </c>
      <c r="I180" s="148"/>
      <c r="J180" s="148"/>
      <c r="K180" s="149"/>
      <c r="L180" s="27"/>
      <c r="M180" s="150" t="s">
        <v>1</v>
      </c>
      <c r="N180" s="151" t="s">
        <v>39</v>
      </c>
      <c r="O180" s="152">
        <v>0.88200000000000001</v>
      </c>
      <c r="P180" s="152">
        <f t="shared" si="18"/>
        <v>114.293088</v>
      </c>
      <c r="Q180" s="152">
        <v>0</v>
      </c>
      <c r="R180" s="152">
        <f t="shared" si="19"/>
        <v>0</v>
      </c>
      <c r="S180" s="152">
        <v>0</v>
      </c>
      <c r="T180" s="153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4" t="s">
        <v>160</v>
      </c>
      <c r="AT180" s="154" t="s">
        <v>157</v>
      </c>
      <c r="AU180" s="154" t="s">
        <v>86</v>
      </c>
      <c r="AY180" s="14" t="s">
        <v>154</v>
      </c>
      <c r="BE180" s="155">
        <f t="shared" si="21"/>
        <v>0</v>
      </c>
      <c r="BF180" s="155">
        <f t="shared" si="22"/>
        <v>0</v>
      </c>
      <c r="BG180" s="155">
        <f t="shared" si="23"/>
        <v>0</v>
      </c>
      <c r="BH180" s="155">
        <f t="shared" si="24"/>
        <v>0</v>
      </c>
      <c r="BI180" s="155">
        <f t="shared" si="25"/>
        <v>0</v>
      </c>
      <c r="BJ180" s="14" t="s">
        <v>86</v>
      </c>
      <c r="BK180" s="156">
        <f t="shared" si="26"/>
        <v>0</v>
      </c>
      <c r="BL180" s="14" t="s">
        <v>160</v>
      </c>
      <c r="BM180" s="154" t="s">
        <v>303</v>
      </c>
    </row>
    <row r="181" spans="1:65" s="2" customFormat="1" ht="16.5" customHeight="1">
      <c r="A181" s="26"/>
      <c r="B181" s="143"/>
      <c r="C181" s="144" t="s">
        <v>304</v>
      </c>
      <c r="D181" s="144" t="s">
        <v>157</v>
      </c>
      <c r="E181" s="145" t="s">
        <v>305</v>
      </c>
      <c r="F181" s="146" t="s">
        <v>306</v>
      </c>
      <c r="G181" s="147" t="s">
        <v>302</v>
      </c>
      <c r="H181" s="148">
        <v>129.584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0.59799999999999998</v>
      </c>
      <c r="P181" s="152">
        <f t="shared" si="18"/>
        <v>77.491231999999997</v>
      </c>
      <c r="Q181" s="152">
        <v>0</v>
      </c>
      <c r="R181" s="152">
        <f t="shared" si="19"/>
        <v>0</v>
      </c>
      <c r="S181" s="152">
        <v>0</v>
      </c>
      <c r="T181" s="153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160</v>
      </c>
      <c r="AT181" s="154" t="s">
        <v>157</v>
      </c>
      <c r="AU181" s="154" t="s">
        <v>86</v>
      </c>
      <c r="AY181" s="14" t="s">
        <v>154</v>
      </c>
      <c r="BE181" s="155">
        <f t="shared" si="21"/>
        <v>0</v>
      </c>
      <c r="BF181" s="155">
        <f t="shared" si="22"/>
        <v>0</v>
      </c>
      <c r="BG181" s="155">
        <f t="shared" si="23"/>
        <v>0</v>
      </c>
      <c r="BH181" s="155">
        <f t="shared" si="24"/>
        <v>0</v>
      </c>
      <c r="BI181" s="155">
        <f t="shared" si="25"/>
        <v>0</v>
      </c>
      <c r="BJ181" s="14" t="s">
        <v>86</v>
      </c>
      <c r="BK181" s="156">
        <f t="shared" si="26"/>
        <v>0</v>
      </c>
      <c r="BL181" s="14" t="s">
        <v>160</v>
      </c>
      <c r="BM181" s="154" t="s">
        <v>307</v>
      </c>
    </row>
    <row r="182" spans="1:65" s="2" customFormat="1" ht="24" customHeight="1">
      <c r="A182" s="26"/>
      <c r="B182" s="143"/>
      <c r="C182" s="144" t="s">
        <v>308</v>
      </c>
      <c r="D182" s="144" t="s">
        <v>157</v>
      </c>
      <c r="E182" s="145" t="s">
        <v>309</v>
      </c>
      <c r="F182" s="146" t="s">
        <v>310</v>
      </c>
      <c r="G182" s="147" t="s">
        <v>302</v>
      </c>
      <c r="H182" s="148">
        <v>2462.096</v>
      </c>
      <c r="I182" s="148"/>
      <c r="J182" s="148"/>
      <c r="K182" s="149"/>
      <c r="L182" s="27"/>
      <c r="M182" s="150" t="s">
        <v>1</v>
      </c>
      <c r="N182" s="151" t="s">
        <v>39</v>
      </c>
      <c r="O182" s="152">
        <v>7.0000000000000001E-3</v>
      </c>
      <c r="P182" s="152">
        <f t="shared" si="18"/>
        <v>17.234672</v>
      </c>
      <c r="Q182" s="152">
        <v>0</v>
      </c>
      <c r="R182" s="152">
        <f t="shared" si="19"/>
        <v>0</v>
      </c>
      <c r="S182" s="152">
        <v>0</v>
      </c>
      <c r="T182" s="153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4" t="s">
        <v>160</v>
      </c>
      <c r="AT182" s="154" t="s">
        <v>157</v>
      </c>
      <c r="AU182" s="154" t="s">
        <v>86</v>
      </c>
      <c r="AY182" s="14" t="s">
        <v>154</v>
      </c>
      <c r="BE182" s="155">
        <f t="shared" si="21"/>
        <v>0</v>
      </c>
      <c r="BF182" s="155">
        <f t="shared" si="22"/>
        <v>0</v>
      </c>
      <c r="BG182" s="155">
        <f t="shared" si="23"/>
        <v>0</v>
      </c>
      <c r="BH182" s="155">
        <f t="shared" si="24"/>
        <v>0</v>
      </c>
      <c r="BI182" s="155">
        <f t="shared" si="25"/>
        <v>0</v>
      </c>
      <c r="BJ182" s="14" t="s">
        <v>86</v>
      </c>
      <c r="BK182" s="156">
        <f t="shared" si="26"/>
        <v>0</v>
      </c>
      <c r="BL182" s="14" t="s">
        <v>160</v>
      </c>
      <c r="BM182" s="154" t="s">
        <v>311</v>
      </c>
    </row>
    <row r="183" spans="1:65" s="2" customFormat="1" ht="24" customHeight="1">
      <c r="A183" s="26"/>
      <c r="B183" s="143"/>
      <c r="C183" s="144" t="s">
        <v>312</v>
      </c>
      <c r="D183" s="144" t="s">
        <v>157</v>
      </c>
      <c r="E183" s="145" t="s">
        <v>313</v>
      </c>
      <c r="F183" s="146" t="s">
        <v>314</v>
      </c>
      <c r="G183" s="147" t="s">
        <v>302</v>
      </c>
      <c r="H183" s="148">
        <v>129.584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0.89</v>
      </c>
      <c r="P183" s="152">
        <f t="shared" si="18"/>
        <v>115.32976000000001</v>
      </c>
      <c r="Q183" s="152">
        <v>0</v>
      </c>
      <c r="R183" s="152">
        <f t="shared" si="19"/>
        <v>0</v>
      </c>
      <c r="S183" s="152">
        <v>0</v>
      </c>
      <c r="T183" s="153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160</v>
      </c>
      <c r="AT183" s="154" t="s">
        <v>157</v>
      </c>
      <c r="AU183" s="154" t="s">
        <v>86</v>
      </c>
      <c r="AY183" s="14" t="s">
        <v>154</v>
      </c>
      <c r="BE183" s="155">
        <f t="shared" si="21"/>
        <v>0</v>
      </c>
      <c r="BF183" s="155">
        <f t="shared" si="22"/>
        <v>0</v>
      </c>
      <c r="BG183" s="155">
        <f t="shared" si="23"/>
        <v>0</v>
      </c>
      <c r="BH183" s="155">
        <f t="shared" si="24"/>
        <v>0</v>
      </c>
      <c r="BI183" s="155">
        <f t="shared" si="25"/>
        <v>0</v>
      </c>
      <c r="BJ183" s="14" t="s">
        <v>86</v>
      </c>
      <c r="BK183" s="156">
        <f t="shared" si="26"/>
        <v>0</v>
      </c>
      <c r="BL183" s="14" t="s">
        <v>160</v>
      </c>
      <c r="BM183" s="154" t="s">
        <v>315</v>
      </c>
    </row>
    <row r="184" spans="1:65" s="2" customFormat="1" ht="24" customHeight="1">
      <c r="A184" s="26"/>
      <c r="B184" s="143"/>
      <c r="C184" s="144" t="s">
        <v>316</v>
      </c>
      <c r="D184" s="144" t="s">
        <v>157</v>
      </c>
      <c r="E184" s="145" t="s">
        <v>317</v>
      </c>
      <c r="F184" s="146" t="s">
        <v>318</v>
      </c>
      <c r="G184" s="147" t="s">
        <v>302</v>
      </c>
      <c r="H184" s="148">
        <v>129.584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0.1</v>
      </c>
      <c r="P184" s="152">
        <f t="shared" si="18"/>
        <v>12.958400000000001</v>
      </c>
      <c r="Q184" s="152">
        <v>0</v>
      </c>
      <c r="R184" s="152">
        <f t="shared" si="19"/>
        <v>0</v>
      </c>
      <c r="S184" s="152">
        <v>0</v>
      </c>
      <c r="T184" s="153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160</v>
      </c>
      <c r="AT184" s="154" t="s">
        <v>157</v>
      </c>
      <c r="AU184" s="154" t="s">
        <v>86</v>
      </c>
      <c r="AY184" s="14" t="s">
        <v>154</v>
      </c>
      <c r="BE184" s="155">
        <f t="shared" si="21"/>
        <v>0</v>
      </c>
      <c r="BF184" s="155">
        <f t="shared" si="22"/>
        <v>0</v>
      </c>
      <c r="BG184" s="155">
        <f t="shared" si="23"/>
        <v>0</v>
      </c>
      <c r="BH184" s="155">
        <f t="shared" si="24"/>
        <v>0</v>
      </c>
      <c r="BI184" s="155">
        <f t="shared" si="25"/>
        <v>0</v>
      </c>
      <c r="BJ184" s="14" t="s">
        <v>86</v>
      </c>
      <c r="BK184" s="156">
        <f t="shared" si="26"/>
        <v>0</v>
      </c>
      <c r="BL184" s="14" t="s">
        <v>160</v>
      </c>
      <c r="BM184" s="154" t="s">
        <v>319</v>
      </c>
    </row>
    <row r="185" spans="1:65" s="2" customFormat="1" ht="36" customHeight="1">
      <c r="A185" s="26"/>
      <c r="B185" s="143"/>
      <c r="C185" s="144" t="s">
        <v>320</v>
      </c>
      <c r="D185" s="144" t="s">
        <v>157</v>
      </c>
      <c r="E185" s="145" t="s">
        <v>321</v>
      </c>
      <c r="F185" s="146" t="s">
        <v>322</v>
      </c>
      <c r="G185" s="147" t="s">
        <v>302</v>
      </c>
      <c r="H185" s="148">
        <v>129.584</v>
      </c>
      <c r="I185" s="148"/>
      <c r="J185" s="148"/>
      <c r="K185" s="149"/>
      <c r="L185" s="27"/>
      <c r="M185" s="150" t="s">
        <v>1</v>
      </c>
      <c r="N185" s="151" t="s">
        <v>39</v>
      </c>
      <c r="O185" s="152">
        <v>0.26300000000000001</v>
      </c>
      <c r="P185" s="152">
        <f t="shared" si="18"/>
        <v>34.080592000000003</v>
      </c>
      <c r="Q185" s="152">
        <v>0</v>
      </c>
      <c r="R185" s="152">
        <f t="shared" si="19"/>
        <v>0</v>
      </c>
      <c r="S185" s="152">
        <v>0</v>
      </c>
      <c r="T185" s="153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160</v>
      </c>
      <c r="AT185" s="154" t="s">
        <v>157</v>
      </c>
      <c r="AU185" s="154" t="s">
        <v>86</v>
      </c>
      <c r="AY185" s="14" t="s">
        <v>154</v>
      </c>
      <c r="BE185" s="155">
        <f t="shared" si="21"/>
        <v>0</v>
      </c>
      <c r="BF185" s="155">
        <f t="shared" si="22"/>
        <v>0</v>
      </c>
      <c r="BG185" s="155">
        <f t="shared" si="23"/>
        <v>0</v>
      </c>
      <c r="BH185" s="155">
        <f t="shared" si="24"/>
        <v>0</v>
      </c>
      <c r="BI185" s="155">
        <f t="shared" si="25"/>
        <v>0</v>
      </c>
      <c r="BJ185" s="14" t="s">
        <v>86</v>
      </c>
      <c r="BK185" s="156">
        <f t="shared" si="26"/>
        <v>0</v>
      </c>
      <c r="BL185" s="14" t="s">
        <v>160</v>
      </c>
      <c r="BM185" s="154" t="s">
        <v>323</v>
      </c>
    </row>
    <row r="186" spans="1:65" s="2" customFormat="1" ht="24" customHeight="1">
      <c r="A186" s="26"/>
      <c r="B186" s="143"/>
      <c r="C186" s="144" t="s">
        <v>324</v>
      </c>
      <c r="D186" s="144" t="s">
        <v>157</v>
      </c>
      <c r="E186" s="145" t="s">
        <v>325</v>
      </c>
      <c r="F186" s="146" t="s">
        <v>326</v>
      </c>
      <c r="G186" s="147" t="s">
        <v>302</v>
      </c>
      <c r="H186" s="148">
        <v>129.584</v>
      </c>
      <c r="I186" s="148"/>
      <c r="J186" s="148"/>
      <c r="K186" s="149"/>
      <c r="L186" s="27"/>
      <c r="M186" s="150" t="s">
        <v>1</v>
      </c>
      <c r="N186" s="151" t="s">
        <v>39</v>
      </c>
      <c r="O186" s="152">
        <v>0</v>
      </c>
      <c r="P186" s="152">
        <f t="shared" si="18"/>
        <v>0</v>
      </c>
      <c r="Q186" s="152">
        <v>0</v>
      </c>
      <c r="R186" s="152">
        <f t="shared" si="19"/>
        <v>0</v>
      </c>
      <c r="S186" s="152">
        <v>0</v>
      </c>
      <c r="T186" s="153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160</v>
      </c>
      <c r="AT186" s="154" t="s">
        <v>157</v>
      </c>
      <c r="AU186" s="154" t="s">
        <v>86</v>
      </c>
      <c r="AY186" s="14" t="s">
        <v>154</v>
      </c>
      <c r="BE186" s="155">
        <f t="shared" si="21"/>
        <v>0</v>
      </c>
      <c r="BF186" s="155">
        <f t="shared" si="22"/>
        <v>0</v>
      </c>
      <c r="BG186" s="155">
        <f t="shared" si="23"/>
        <v>0</v>
      </c>
      <c r="BH186" s="155">
        <f t="shared" si="24"/>
        <v>0</v>
      </c>
      <c r="BI186" s="155">
        <f t="shared" si="25"/>
        <v>0</v>
      </c>
      <c r="BJ186" s="14" t="s">
        <v>86</v>
      </c>
      <c r="BK186" s="156">
        <f t="shared" si="26"/>
        <v>0</v>
      </c>
      <c r="BL186" s="14" t="s">
        <v>160</v>
      </c>
      <c r="BM186" s="154" t="s">
        <v>327</v>
      </c>
    </row>
    <row r="187" spans="1:65" s="12" customFormat="1" ht="23" customHeight="1">
      <c r="B187" s="131"/>
      <c r="D187" s="132" t="s">
        <v>72</v>
      </c>
      <c r="E187" s="141" t="s">
        <v>328</v>
      </c>
      <c r="F187" s="141" t="s">
        <v>329</v>
      </c>
      <c r="J187" s="142"/>
      <c r="L187" s="131"/>
      <c r="M187" s="135"/>
      <c r="N187" s="136"/>
      <c r="O187" s="136"/>
      <c r="P187" s="137">
        <f>P188</f>
        <v>419.14102500000001</v>
      </c>
      <c r="Q187" s="136"/>
      <c r="R187" s="137">
        <f>R188</f>
        <v>0</v>
      </c>
      <c r="S187" s="136"/>
      <c r="T187" s="138">
        <f>T188</f>
        <v>0</v>
      </c>
      <c r="AR187" s="132" t="s">
        <v>80</v>
      </c>
      <c r="AT187" s="139" t="s">
        <v>72</v>
      </c>
      <c r="AU187" s="139" t="s">
        <v>80</v>
      </c>
      <c r="AY187" s="132" t="s">
        <v>154</v>
      </c>
      <c r="BK187" s="140">
        <f>BK188</f>
        <v>0</v>
      </c>
    </row>
    <row r="188" spans="1:65" s="2" customFormat="1" ht="24" customHeight="1">
      <c r="A188" s="26"/>
      <c r="B188" s="143"/>
      <c r="C188" s="144" t="s">
        <v>330</v>
      </c>
      <c r="D188" s="144" t="s">
        <v>157</v>
      </c>
      <c r="E188" s="145" t="s">
        <v>331</v>
      </c>
      <c r="F188" s="146" t="s">
        <v>332</v>
      </c>
      <c r="G188" s="147" t="s">
        <v>302</v>
      </c>
      <c r="H188" s="148">
        <v>170.17500000000001</v>
      </c>
      <c r="I188" s="148"/>
      <c r="J188" s="148"/>
      <c r="K188" s="149"/>
      <c r="L188" s="27"/>
      <c r="M188" s="150" t="s">
        <v>1</v>
      </c>
      <c r="N188" s="151" t="s">
        <v>39</v>
      </c>
      <c r="O188" s="152">
        <v>2.4630000000000001</v>
      </c>
      <c r="P188" s="152">
        <f>O188*H188</f>
        <v>419.14102500000001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160</v>
      </c>
      <c r="AT188" s="154" t="s">
        <v>157</v>
      </c>
      <c r="AU188" s="154" t="s">
        <v>86</v>
      </c>
      <c r="AY188" s="14" t="s">
        <v>154</v>
      </c>
      <c r="BE188" s="155">
        <f>IF(N188="základná",J188,0)</f>
        <v>0</v>
      </c>
      <c r="BF188" s="155">
        <f>IF(N188="znížená",J188,0)</f>
        <v>0</v>
      </c>
      <c r="BG188" s="155">
        <f>IF(N188="zákl. prenesená",J188,0)</f>
        <v>0</v>
      </c>
      <c r="BH188" s="155">
        <f>IF(N188="zníž. prenesená",J188,0)</f>
        <v>0</v>
      </c>
      <c r="BI188" s="155">
        <f>IF(N188="nulová",J188,0)</f>
        <v>0</v>
      </c>
      <c r="BJ188" s="14" t="s">
        <v>86</v>
      </c>
      <c r="BK188" s="156">
        <f>ROUND(I188*H188,3)</f>
        <v>0</v>
      </c>
      <c r="BL188" s="14" t="s">
        <v>160</v>
      </c>
      <c r="BM188" s="154" t="s">
        <v>333</v>
      </c>
    </row>
    <row r="189" spans="1:65" s="12" customFormat="1" ht="26" customHeight="1">
      <c r="B189" s="131"/>
      <c r="D189" s="132" t="s">
        <v>72</v>
      </c>
      <c r="E189" s="133" t="s">
        <v>334</v>
      </c>
      <c r="F189" s="133" t="s">
        <v>335</v>
      </c>
      <c r="J189" s="134"/>
      <c r="L189" s="131"/>
      <c r="M189" s="135"/>
      <c r="N189" s="136"/>
      <c r="O189" s="136"/>
      <c r="P189" s="137">
        <f>P190+P195+P205+P213+P217+P219+P250+P256+P261+P266+P268</f>
        <v>1305.3932325000001</v>
      </c>
      <c r="Q189" s="136"/>
      <c r="R189" s="137">
        <f>R190+R195+R205+R213+R217+R219+R250+R256+R261+R266+R268</f>
        <v>23.454326582</v>
      </c>
      <c r="S189" s="136"/>
      <c r="T189" s="138">
        <f>T190+T195+T205+T213+T217+T219+T250+T256+T261+T266+T268</f>
        <v>3.33338</v>
      </c>
      <c r="AR189" s="132" t="s">
        <v>86</v>
      </c>
      <c r="AT189" s="139" t="s">
        <v>72</v>
      </c>
      <c r="AU189" s="139" t="s">
        <v>73</v>
      </c>
      <c r="AY189" s="132" t="s">
        <v>154</v>
      </c>
      <c r="BK189" s="140">
        <f>BK190+BK195+BK205+BK213+BK217+BK219+BK250+BK256+BK261+BK266+BK268</f>
        <v>0</v>
      </c>
    </row>
    <row r="190" spans="1:65" s="12" customFormat="1" ht="23" customHeight="1">
      <c r="B190" s="131"/>
      <c r="D190" s="132" t="s">
        <v>72</v>
      </c>
      <c r="E190" s="141" t="s">
        <v>336</v>
      </c>
      <c r="F190" s="141" t="s">
        <v>337</v>
      </c>
      <c r="J190" s="142"/>
      <c r="L190" s="131"/>
      <c r="M190" s="135"/>
      <c r="N190" s="136"/>
      <c r="O190" s="136"/>
      <c r="P190" s="137">
        <f>SUM(P191:P194)</f>
        <v>40.947706799999999</v>
      </c>
      <c r="Q190" s="136"/>
      <c r="R190" s="137">
        <f>SUM(R191:R194)</f>
        <v>0.41650559999999998</v>
      </c>
      <c r="S190" s="136"/>
      <c r="T190" s="138">
        <f>SUM(T191:T194)</f>
        <v>0</v>
      </c>
      <c r="AR190" s="132" t="s">
        <v>86</v>
      </c>
      <c r="AT190" s="139" t="s">
        <v>72</v>
      </c>
      <c r="AU190" s="139" t="s">
        <v>80</v>
      </c>
      <c r="AY190" s="132" t="s">
        <v>154</v>
      </c>
      <c r="BK190" s="140">
        <f>SUM(BK191:BK194)</f>
        <v>0</v>
      </c>
    </row>
    <row r="191" spans="1:65" s="2" customFormat="1" ht="24" customHeight="1">
      <c r="A191" s="26"/>
      <c r="B191" s="143"/>
      <c r="C191" s="144" t="s">
        <v>338</v>
      </c>
      <c r="D191" s="144" t="s">
        <v>157</v>
      </c>
      <c r="E191" s="145" t="s">
        <v>339</v>
      </c>
      <c r="F191" s="146" t="s">
        <v>340</v>
      </c>
      <c r="G191" s="147" t="s">
        <v>170</v>
      </c>
      <c r="H191" s="148">
        <v>371.88</v>
      </c>
      <c r="I191" s="148"/>
      <c r="J191" s="148"/>
      <c r="K191" s="149"/>
      <c r="L191" s="27"/>
      <c r="M191" s="150" t="s">
        <v>1</v>
      </c>
      <c r="N191" s="151" t="s">
        <v>39</v>
      </c>
      <c r="O191" s="152">
        <v>0.11011</v>
      </c>
      <c r="P191" s="152">
        <f>O191*H191</f>
        <v>40.947706799999999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209</v>
      </c>
      <c r="AT191" s="154" t="s">
        <v>157</v>
      </c>
      <c r="AU191" s="154" t="s">
        <v>86</v>
      </c>
      <c r="AY191" s="14" t="s">
        <v>154</v>
      </c>
      <c r="BE191" s="155">
        <f>IF(N191="základná",J191,0)</f>
        <v>0</v>
      </c>
      <c r="BF191" s="155">
        <f>IF(N191="znížená",J191,0)</f>
        <v>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4" t="s">
        <v>86</v>
      </c>
      <c r="BK191" s="156">
        <f>ROUND(I191*H191,3)</f>
        <v>0</v>
      </c>
      <c r="BL191" s="14" t="s">
        <v>209</v>
      </c>
      <c r="BM191" s="154" t="s">
        <v>341</v>
      </c>
    </row>
    <row r="192" spans="1:65" s="2" customFormat="1" ht="24" customHeight="1">
      <c r="A192" s="26"/>
      <c r="B192" s="143"/>
      <c r="C192" s="157" t="s">
        <v>342</v>
      </c>
      <c r="D192" s="157" t="s">
        <v>229</v>
      </c>
      <c r="E192" s="158" t="s">
        <v>343</v>
      </c>
      <c r="F192" s="159" t="s">
        <v>2459</v>
      </c>
      <c r="G192" s="160" t="s">
        <v>232</v>
      </c>
      <c r="H192" s="161">
        <v>409.06799999999998</v>
      </c>
      <c r="I192" s="161"/>
      <c r="J192" s="161"/>
      <c r="K192" s="162"/>
      <c r="L192" s="163"/>
      <c r="M192" s="164" t="s">
        <v>1</v>
      </c>
      <c r="N192" s="165" t="s">
        <v>39</v>
      </c>
      <c r="O192" s="152">
        <v>0</v>
      </c>
      <c r="P192" s="152">
        <f>O192*H192</f>
        <v>0</v>
      </c>
      <c r="Q192" s="152">
        <v>1E-3</v>
      </c>
      <c r="R192" s="152">
        <f>Q192*H192</f>
        <v>0.40906799999999999</v>
      </c>
      <c r="S192" s="152">
        <v>0</v>
      </c>
      <c r="T192" s="153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4" t="s">
        <v>275</v>
      </c>
      <c r="AT192" s="154" t="s">
        <v>229</v>
      </c>
      <c r="AU192" s="154" t="s">
        <v>86</v>
      </c>
      <c r="AY192" s="14" t="s">
        <v>154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86</v>
      </c>
      <c r="BK192" s="156">
        <f>ROUND(I192*H192,3)</f>
        <v>0</v>
      </c>
      <c r="BL192" s="14" t="s">
        <v>209</v>
      </c>
      <c r="BM192" s="154" t="s">
        <v>344</v>
      </c>
    </row>
    <row r="193" spans="1:65" s="2" customFormat="1" ht="24" customHeight="1">
      <c r="A193" s="26"/>
      <c r="B193" s="143"/>
      <c r="C193" s="157" t="s">
        <v>345</v>
      </c>
      <c r="D193" s="157" t="s">
        <v>229</v>
      </c>
      <c r="E193" s="158" t="s">
        <v>346</v>
      </c>
      <c r="F193" s="159" t="s">
        <v>2460</v>
      </c>
      <c r="G193" s="160" t="s">
        <v>175</v>
      </c>
      <c r="H193" s="161">
        <v>148.75200000000001</v>
      </c>
      <c r="I193" s="161"/>
      <c r="J193" s="161"/>
      <c r="K193" s="162"/>
      <c r="L193" s="163"/>
      <c r="M193" s="164" t="s">
        <v>1</v>
      </c>
      <c r="N193" s="165" t="s">
        <v>39</v>
      </c>
      <c r="O193" s="152">
        <v>0</v>
      </c>
      <c r="P193" s="152">
        <f>O193*H193</f>
        <v>0</v>
      </c>
      <c r="Q193" s="152">
        <v>5.0000000000000002E-5</v>
      </c>
      <c r="R193" s="152">
        <f>Q193*H193</f>
        <v>7.4376000000000008E-3</v>
      </c>
      <c r="S193" s="152">
        <v>0</v>
      </c>
      <c r="T193" s="153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4" t="s">
        <v>275</v>
      </c>
      <c r="AT193" s="154" t="s">
        <v>229</v>
      </c>
      <c r="AU193" s="154" t="s">
        <v>86</v>
      </c>
      <c r="AY193" s="14" t="s">
        <v>154</v>
      </c>
      <c r="BE193" s="155">
        <f>IF(N193="základná",J193,0)</f>
        <v>0</v>
      </c>
      <c r="BF193" s="155">
        <f>IF(N193="znížená",J193,0)</f>
        <v>0</v>
      </c>
      <c r="BG193" s="155">
        <f>IF(N193="zákl. prenesená",J193,0)</f>
        <v>0</v>
      </c>
      <c r="BH193" s="155">
        <f>IF(N193="zníž. prenesená",J193,0)</f>
        <v>0</v>
      </c>
      <c r="BI193" s="155">
        <f>IF(N193="nulová",J193,0)</f>
        <v>0</v>
      </c>
      <c r="BJ193" s="14" t="s">
        <v>86</v>
      </c>
      <c r="BK193" s="156">
        <f>ROUND(I193*H193,3)</f>
        <v>0</v>
      </c>
      <c r="BL193" s="14" t="s">
        <v>209</v>
      </c>
      <c r="BM193" s="154" t="s">
        <v>347</v>
      </c>
    </row>
    <row r="194" spans="1:65" s="2" customFormat="1" ht="24" customHeight="1">
      <c r="A194" s="26"/>
      <c r="B194" s="143"/>
      <c r="C194" s="144" t="s">
        <v>348</v>
      </c>
      <c r="D194" s="144" t="s">
        <v>157</v>
      </c>
      <c r="E194" s="145" t="s">
        <v>349</v>
      </c>
      <c r="F194" s="146" t="s">
        <v>350</v>
      </c>
      <c r="G194" s="147" t="s">
        <v>351</v>
      </c>
      <c r="H194" s="148">
        <v>25.908999999999999</v>
      </c>
      <c r="I194" s="148"/>
      <c r="J194" s="148"/>
      <c r="K194" s="149"/>
      <c r="L194" s="27"/>
      <c r="M194" s="150" t="s">
        <v>1</v>
      </c>
      <c r="N194" s="151" t="s">
        <v>39</v>
      </c>
      <c r="O194" s="152">
        <v>0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209</v>
      </c>
      <c r="AT194" s="154" t="s">
        <v>157</v>
      </c>
      <c r="AU194" s="154" t="s">
        <v>86</v>
      </c>
      <c r="AY194" s="14" t="s">
        <v>154</v>
      </c>
      <c r="BE194" s="155">
        <f>IF(N194="základná",J194,0)</f>
        <v>0</v>
      </c>
      <c r="BF194" s="155">
        <f>IF(N194="znížená",J194,0)</f>
        <v>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4" t="s">
        <v>86</v>
      </c>
      <c r="BK194" s="156">
        <f>ROUND(I194*H194,3)</f>
        <v>0</v>
      </c>
      <c r="BL194" s="14" t="s">
        <v>209</v>
      </c>
      <c r="BM194" s="154" t="s">
        <v>352</v>
      </c>
    </row>
    <row r="195" spans="1:65" s="12" customFormat="1" ht="23" customHeight="1">
      <c r="B195" s="131"/>
      <c r="D195" s="132" t="s">
        <v>72</v>
      </c>
      <c r="E195" s="141" t="s">
        <v>353</v>
      </c>
      <c r="F195" s="141" t="s">
        <v>354</v>
      </c>
      <c r="J195" s="142"/>
      <c r="L195" s="131"/>
      <c r="M195" s="135"/>
      <c r="N195" s="136"/>
      <c r="O195" s="136"/>
      <c r="P195" s="137">
        <f>SUM(P196:P204)</f>
        <v>24.281172519999998</v>
      </c>
      <c r="Q195" s="136"/>
      <c r="R195" s="137">
        <f>SUM(R196:R204)</f>
        <v>1.8283253399999997</v>
      </c>
      <c r="S195" s="136"/>
      <c r="T195" s="138">
        <f>SUM(T196:T204)</f>
        <v>0</v>
      </c>
      <c r="AR195" s="132" t="s">
        <v>86</v>
      </c>
      <c r="AT195" s="139" t="s">
        <v>72</v>
      </c>
      <c r="AU195" s="139" t="s">
        <v>80</v>
      </c>
      <c r="AY195" s="132" t="s">
        <v>154</v>
      </c>
      <c r="BK195" s="140">
        <f>SUM(BK196:BK204)</f>
        <v>0</v>
      </c>
    </row>
    <row r="196" spans="1:65" s="2" customFormat="1" ht="16.5" customHeight="1">
      <c r="A196" s="26"/>
      <c r="B196" s="143"/>
      <c r="C196" s="144" t="s">
        <v>355</v>
      </c>
      <c r="D196" s="144" t="s">
        <v>157</v>
      </c>
      <c r="E196" s="145" t="s">
        <v>356</v>
      </c>
      <c r="F196" s="146" t="s">
        <v>357</v>
      </c>
      <c r="G196" s="147" t="s">
        <v>170</v>
      </c>
      <c r="H196" s="148">
        <v>68.39</v>
      </c>
      <c r="I196" s="148"/>
      <c r="J196" s="148"/>
      <c r="K196" s="149"/>
      <c r="L196" s="27"/>
      <c r="M196" s="150" t="s">
        <v>1</v>
      </c>
      <c r="N196" s="151" t="s">
        <v>39</v>
      </c>
      <c r="O196" s="152">
        <v>4.5109999999999997E-2</v>
      </c>
      <c r="P196" s="152">
        <f t="shared" ref="P196:P204" si="27">O196*H196</f>
        <v>3.0850728999999997</v>
      </c>
      <c r="Q196" s="152">
        <v>1.9999999999999999E-6</v>
      </c>
      <c r="R196" s="152">
        <f t="shared" ref="R196:R204" si="28">Q196*H196</f>
        <v>1.3678E-4</v>
      </c>
      <c r="S196" s="152">
        <v>0</v>
      </c>
      <c r="T196" s="153">
        <f t="shared" ref="T196:T204" si="29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209</v>
      </c>
      <c r="AT196" s="154" t="s">
        <v>157</v>
      </c>
      <c r="AU196" s="154" t="s">
        <v>86</v>
      </c>
      <c r="AY196" s="14" t="s">
        <v>154</v>
      </c>
      <c r="BE196" s="155">
        <f t="shared" ref="BE196:BE204" si="30">IF(N196="základná",J196,0)</f>
        <v>0</v>
      </c>
      <c r="BF196" s="155">
        <f t="shared" ref="BF196:BF204" si="31">IF(N196="znížená",J196,0)</f>
        <v>0</v>
      </c>
      <c r="BG196" s="155">
        <f t="shared" ref="BG196:BG204" si="32">IF(N196="zákl. prenesená",J196,0)</f>
        <v>0</v>
      </c>
      <c r="BH196" s="155">
        <f t="shared" ref="BH196:BH204" si="33">IF(N196="zníž. prenesená",J196,0)</f>
        <v>0</v>
      </c>
      <c r="BI196" s="155">
        <f t="shared" ref="BI196:BI204" si="34">IF(N196="nulová",J196,0)</f>
        <v>0</v>
      </c>
      <c r="BJ196" s="14" t="s">
        <v>86</v>
      </c>
      <c r="BK196" s="156">
        <f t="shared" ref="BK196:BK204" si="35">ROUND(I196*H196,3)</f>
        <v>0</v>
      </c>
      <c r="BL196" s="14" t="s">
        <v>209</v>
      </c>
      <c r="BM196" s="154" t="s">
        <v>358</v>
      </c>
    </row>
    <row r="197" spans="1:65" s="2" customFormat="1" ht="16.5" customHeight="1">
      <c r="A197" s="26"/>
      <c r="B197" s="143"/>
      <c r="C197" s="157" t="s">
        <v>359</v>
      </c>
      <c r="D197" s="157" t="s">
        <v>229</v>
      </c>
      <c r="E197" s="158" t="s">
        <v>360</v>
      </c>
      <c r="F197" s="159" t="s">
        <v>361</v>
      </c>
      <c r="G197" s="160" t="s">
        <v>170</v>
      </c>
      <c r="H197" s="161">
        <v>78.649000000000001</v>
      </c>
      <c r="I197" s="161"/>
      <c r="J197" s="161"/>
      <c r="K197" s="162"/>
      <c r="L197" s="163"/>
      <c r="M197" s="164" t="s">
        <v>1</v>
      </c>
      <c r="N197" s="165" t="s">
        <v>39</v>
      </c>
      <c r="O197" s="152">
        <v>0</v>
      </c>
      <c r="P197" s="152">
        <f t="shared" si="27"/>
        <v>0</v>
      </c>
      <c r="Q197" s="152">
        <v>2.0000000000000002E-5</v>
      </c>
      <c r="R197" s="152">
        <f t="shared" si="28"/>
        <v>1.5729800000000001E-3</v>
      </c>
      <c r="S197" s="152">
        <v>0</v>
      </c>
      <c r="T197" s="153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275</v>
      </c>
      <c r="AT197" s="154" t="s">
        <v>229</v>
      </c>
      <c r="AU197" s="154" t="s">
        <v>86</v>
      </c>
      <c r="AY197" s="14" t="s">
        <v>154</v>
      </c>
      <c r="BE197" s="155">
        <f t="shared" si="30"/>
        <v>0</v>
      </c>
      <c r="BF197" s="155">
        <f t="shared" si="31"/>
        <v>0</v>
      </c>
      <c r="BG197" s="155">
        <f t="shared" si="32"/>
        <v>0</v>
      </c>
      <c r="BH197" s="155">
        <f t="shared" si="33"/>
        <v>0</v>
      </c>
      <c r="BI197" s="155">
        <f t="shared" si="34"/>
        <v>0</v>
      </c>
      <c r="BJ197" s="14" t="s">
        <v>86</v>
      </c>
      <c r="BK197" s="156">
        <f t="shared" si="35"/>
        <v>0</v>
      </c>
      <c r="BL197" s="14" t="s">
        <v>209</v>
      </c>
      <c r="BM197" s="154" t="s">
        <v>362</v>
      </c>
    </row>
    <row r="198" spans="1:65" s="2" customFormat="1" ht="16.5" customHeight="1">
      <c r="A198" s="26"/>
      <c r="B198" s="143"/>
      <c r="C198" s="144" t="s">
        <v>363</v>
      </c>
      <c r="D198" s="144" t="s">
        <v>157</v>
      </c>
      <c r="E198" s="145" t="s">
        <v>356</v>
      </c>
      <c r="F198" s="146" t="s">
        <v>357</v>
      </c>
      <c r="G198" s="147" t="s">
        <v>170</v>
      </c>
      <c r="H198" s="148">
        <v>371.88</v>
      </c>
      <c r="I198" s="148"/>
      <c r="J198" s="148"/>
      <c r="K198" s="149"/>
      <c r="L198" s="27"/>
      <c r="M198" s="150" t="s">
        <v>1</v>
      </c>
      <c r="N198" s="151" t="s">
        <v>39</v>
      </c>
      <c r="O198" s="152">
        <v>4.5109999999999997E-2</v>
      </c>
      <c r="P198" s="152">
        <f t="shared" si="27"/>
        <v>16.775506799999999</v>
      </c>
      <c r="Q198" s="152">
        <v>1.9999999999999999E-6</v>
      </c>
      <c r="R198" s="152">
        <f t="shared" si="28"/>
        <v>7.4375999999999999E-4</v>
      </c>
      <c r="S198" s="152">
        <v>0</v>
      </c>
      <c r="T198" s="153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209</v>
      </c>
      <c r="AT198" s="154" t="s">
        <v>157</v>
      </c>
      <c r="AU198" s="154" t="s">
        <v>86</v>
      </c>
      <c r="AY198" s="14" t="s">
        <v>154</v>
      </c>
      <c r="BE198" s="155">
        <f t="shared" si="30"/>
        <v>0</v>
      </c>
      <c r="BF198" s="155">
        <f t="shared" si="31"/>
        <v>0</v>
      </c>
      <c r="BG198" s="155">
        <f t="shared" si="32"/>
        <v>0</v>
      </c>
      <c r="BH198" s="155">
        <f t="shared" si="33"/>
        <v>0</v>
      </c>
      <c r="BI198" s="155">
        <f t="shared" si="34"/>
        <v>0</v>
      </c>
      <c r="BJ198" s="14" t="s">
        <v>86</v>
      </c>
      <c r="BK198" s="156">
        <f t="shared" si="35"/>
        <v>0</v>
      </c>
      <c r="BL198" s="14" t="s">
        <v>209</v>
      </c>
      <c r="BM198" s="154" t="s">
        <v>364</v>
      </c>
    </row>
    <row r="199" spans="1:65" s="2" customFormat="1" ht="36" customHeight="1">
      <c r="A199" s="26"/>
      <c r="B199" s="143"/>
      <c r="C199" s="157" t="s">
        <v>365</v>
      </c>
      <c r="D199" s="157" t="s">
        <v>229</v>
      </c>
      <c r="E199" s="158" t="s">
        <v>366</v>
      </c>
      <c r="F199" s="159" t="s">
        <v>2461</v>
      </c>
      <c r="G199" s="160" t="s">
        <v>170</v>
      </c>
      <c r="H199" s="161">
        <v>427.66199999999998</v>
      </c>
      <c r="I199" s="161"/>
      <c r="J199" s="161"/>
      <c r="K199" s="162"/>
      <c r="L199" s="163"/>
      <c r="M199" s="164" t="s">
        <v>1</v>
      </c>
      <c r="N199" s="165" t="s">
        <v>39</v>
      </c>
      <c r="O199" s="152">
        <v>0</v>
      </c>
      <c r="P199" s="152">
        <f t="shared" si="27"/>
        <v>0</v>
      </c>
      <c r="Q199" s="152">
        <v>1.1E-4</v>
      </c>
      <c r="R199" s="152">
        <f t="shared" si="28"/>
        <v>4.7042819999999999E-2</v>
      </c>
      <c r="S199" s="152">
        <v>0</v>
      </c>
      <c r="T199" s="153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275</v>
      </c>
      <c r="AT199" s="154" t="s">
        <v>229</v>
      </c>
      <c r="AU199" s="154" t="s">
        <v>86</v>
      </c>
      <c r="AY199" s="14" t="s">
        <v>154</v>
      </c>
      <c r="BE199" s="155">
        <f t="shared" si="30"/>
        <v>0</v>
      </c>
      <c r="BF199" s="155">
        <f t="shared" si="31"/>
        <v>0</v>
      </c>
      <c r="BG199" s="155">
        <f t="shared" si="32"/>
        <v>0</v>
      </c>
      <c r="BH199" s="155">
        <f t="shared" si="33"/>
        <v>0</v>
      </c>
      <c r="BI199" s="155">
        <f t="shared" si="34"/>
        <v>0</v>
      </c>
      <c r="BJ199" s="14" t="s">
        <v>86</v>
      </c>
      <c r="BK199" s="156">
        <f t="shared" si="35"/>
        <v>0</v>
      </c>
      <c r="BL199" s="14" t="s">
        <v>209</v>
      </c>
      <c r="BM199" s="154" t="s">
        <v>367</v>
      </c>
    </row>
    <row r="200" spans="1:65" s="2" customFormat="1" ht="24" customHeight="1">
      <c r="A200" s="26"/>
      <c r="B200" s="143"/>
      <c r="C200" s="144" t="s">
        <v>368</v>
      </c>
      <c r="D200" s="144" t="s">
        <v>157</v>
      </c>
      <c r="E200" s="145" t="s">
        <v>369</v>
      </c>
      <c r="F200" s="146" t="s">
        <v>370</v>
      </c>
      <c r="G200" s="147" t="s">
        <v>170</v>
      </c>
      <c r="H200" s="148">
        <v>63.76</v>
      </c>
      <c r="I200" s="148"/>
      <c r="J200" s="148"/>
      <c r="K200" s="149"/>
      <c r="L200" s="27"/>
      <c r="M200" s="150" t="s">
        <v>1</v>
      </c>
      <c r="N200" s="151" t="s">
        <v>39</v>
      </c>
      <c r="O200" s="152">
        <v>6.4638000000000001E-2</v>
      </c>
      <c r="P200" s="152">
        <f t="shared" si="27"/>
        <v>4.1213188799999996</v>
      </c>
      <c r="Q200" s="152">
        <v>0</v>
      </c>
      <c r="R200" s="152">
        <f t="shared" si="28"/>
        <v>0</v>
      </c>
      <c r="S200" s="152">
        <v>0</v>
      </c>
      <c r="T200" s="153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209</v>
      </c>
      <c r="AT200" s="154" t="s">
        <v>157</v>
      </c>
      <c r="AU200" s="154" t="s">
        <v>86</v>
      </c>
      <c r="AY200" s="14" t="s">
        <v>154</v>
      </c>
      <c r="BE200" s="155">
        <f t="shared" si="30"/>
        <v>0</v>
      </c>
      <c r="BF200" s="155">
        <f t="shared" si="31"/>
        <v>0</v>
      </c>
      <c r="BG200" s="155">
        <f t="shared" si="32"/>
        <v>0</v>
      </c>
      <c r="BH200" s="155">
        <f t="shared" si="33"/>
        <v>0</v>
      </c>
      <c r="BI200" s="155">
        <f t="shared" si="34"/>
        <v>0</v>
      </c>
      <c r="BJ200" s="14" t="s">
        <v>86</v>
      </c>
      <c r="BK200" s="156">
        <f t="shared" si="35"/>
        <v>0</v>
      </c>
      <c r="BL200" s="14" t="s">
        <v>209</v>
      </c>
      <c r="BM200" s="154" t="s">
        <v>371</v>
      </c>
    </row>
    <row r="201" spans="1:65" s="2" customFormat="1" ht="16.5" customHeight="1">
      <c r="A201" s="26"/>
      <c r="B201" s="143"/>
      <c r="C201" s="157" t="s">
        <v>372</v>
      </c>
      <c r="D201" s="157" t="s">
        <v>229</v>
      </c>
      <c r="E201" s="158" t="s">
        <v>373</v>
      </c>
      <c r="F201" s="159" t="s">
        <v>374</v>
      </c>
      <c r="G201" s="160" t="s">
        <v>170</v>
      </c>
      <c r="H201" s="161">
        <v>65.034999999999997</v>
      </c>
      <c r="I201" s="161"/>
      <c r="J201" s="161"/>
      <c r="K201" s="162"/>
      <c r="L201" s="163"/>
      <c r="M201" s="164" t="s">
        <v>1</v>
      </c>
      <c r="N201" s="165" t="s">
        <v>39</v>
      </c>
      <c r="O201" s="152">
        <v>0</v>
      </c>
      <c r="P201" s="152">
        <f t="shared" si="27"/>
        <v>0</v>
      </c>
      <c r="Q201" s="152">
        <v>2.5499999999999998E-2</v>
      </c>
      <c r="R201" s="152">
        <f t="shared" si="28"/>
        <v>1.6583924999999997</v>
      </c>
      <c r="S201" s="152">
        <v>0</v>
      </c>
      <c r="T201" s="153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4" t="s">
        <v>275</v>
      </c>
      <c r="AT201" s="154" t="s">
        <v>229</v>
      </c>
      <c r="AU201" s="154" t="s">
        <v>86</v>
      </c>
      <c r="AY201" s="14" t="s">
        <v>154</v>
      </c>
      <c r="BE201" s="155">
        <f t="shared" si="30"/>
        <v>0</v>
      </c>
      <c r="BF201" s="155">
        <f t="shared" si="31"/>
        <v>0</v>
      </c>
      <c r="BG201" s="155">
        <f t="shared" si="32"/>
        <v>0</v>
      </c>
      <c r="BH201" s="155">
        <f t="shared" si="33"/>
        <v>0</v>
      </c>
      <c r="BI201" s="155">
        <f t="shared" si="34"/>
        <v>0</v>
      </c>
      <c r="BJ201" s="14" t="s">
        <v>86</v>
      </c>
      <c r="BK201" s="156">
        <f t="shared" si="35"/>
        <v>0</v>
      </c>
      <c r="BL201" s="14" t="s">
        <v>209</v>
      </c>
      <c r="BM201" s="154" t="s">
        <v>375</v>
      </c>
    </row>
    <row r="202" spans="1:65" s="2" customFormat="1" ht="24" customHeight="1">
      <c r="A202" s="26"/>
      <c r="B202" s="143"/>
      <c r="C202" s="144" t="s">
        <v>376</v>
      </c>
      <c r="D202" s="144" t="s">
        <v>157</v>
      </c>
      <c r="E202" s="145" t="s">
        <v>369</v>
      </c>
      <c r="F202" s="146" t="s">
        <v>370</v>
      </c>
      <c r="G202" s="147" t="s">
        <v>170</v>
      </c>
      <c r="H202" s="148">
        <v>4.63</v>
      </c>
      <c r="I202" s="148"/>
      <c r="J202" s="148"/>
      <c r="K202" s="149"/>
      <c r="L202" s="27"/>
      <c r="M202" s="150" t="s">
        <v>1</v>
      </c>
      <c r="N202" s="151" t="s">
        <v>39</v>
      </c>
      <c r="O202" s="152">
        <v>6.4638000000000001E-2</v>
      </c>
      <c r="P202" s="152">
        <f t="shared" si="27"/>
        <v>0.29927394000000002</v>
      </c>
      <c r="Q202" s="152">
        <v>0</v>
      </c>
      <c r="R202" s="152">
        <f t="shared" si="28"/>
        <v>0</v>
      </c>
      <c r="S202" s="152">
        <v>0</v>
      </c>
      <c r="T202" s="153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209</v>
      </c>
      <c r="AT202" s="154" t="s">
        <v>157</v>
      </c>
      <c r="AU202" s="154" t="s">
        <v>86</v>
      </c>
      <c r="AY202" s="14" t="s">
        <v>154</v>
      </c>
      <c r="BE202" s="155">
        <f t="shared" si="30"/>
        <v>0</v>
      </c>
      <c r="BF202" s="155">
        <f t="shared" si="31"/>
        <v>0</v>
      </c>
      <c r="BG202" s="155">
        <f t="shared" si="32"/>
        <v>0</v>
      </c>
      <c r="BH202" s="155">
        <f t="shared" si="33"/>
        <v>0</v>
      </c>
      <c r="BI202" s="155">
        <f t="shared" si="34"/>
        <v>0</v>
      </c>
      <c r="BJ202" s="14" t="s">
        <v>86</v>
      </c>
      <c r="BK202" s="156">
        <f t="shared" si="35"/>
        <v>0</v>
      </c>
      <c r="BL202" s="14" t="s">
        <v>209</v>
      </c>
      <c r="BM202" s="154" t="s">
        <v>377</v>
      </c>
    </row>
    <row r="203" spans="1:65" s="2" customFormat="1" ht="16.5" customHeight="1">
      <c r="A203" s="26"/>
      <c r="B203" s="143"/>
      <c r="C203" s="157" t="s">
        <v>378</v>
      </c>
      <c r="D203" s="157" t="s">
        <v>229</v>
      </c>
      <c r="E203" s="158" t="s">
        <v>379</v>
      </c>
      <c r="F203" s="159" t="s">
        <v>380</v>
      </c>
      <c r="G203" s="160" t="s">
        <v>170</v>
      </c>
      <c r="H203" s="161">
        <v>4.7229999999999999</v>
      </c>
      <c r="I203" s="161"/>
      <c r="J203" s="161"/>
      <c r="K203" s="162"/>
      <c r="L203" s="163"/>
      <c r="M203" s="164" t="s">
        <v>1</v>
      </c>
      <c r="N203" s="165" t="s">
        <v>39</v>
      </c>
      <c r="O203" s="152">
        <v>0</v>
      </c>
      <c r="P203" s="152">
        <f t="shared" si="27"/>
        <v>0</v>
      </c>
      <c r="Q203" s="152">
        <v>2.5499999999999998E-2</v>
      </c>
      <c r="R203" s="152">
        <f t="shared" si="28"/>
        <v>0.12043649999999999</v>
      </c>
      <c r="S203" s="152">
        <v>0</v>
      </c>
      <c r="T203" s="153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4" t="s">
        <v>275</v>
      </c>
      <c r="AT203" s="154" t="s">
        <v>229</v>
      </c>
      <c r="AU203" s="154" t="s">
        <v>86</v>
      </c>
      <c r="AY203" s="14" t="s">
        <v>154</v>
      </c>
      <c r="BE203" s="155">
        <f t="shared" si="30"/>
        <v>0</v>
      </c>
      <c r="BF203" s="155">
        <f t="shared" si="31"/>
        <v>0</v>
      </c>
      <c r="BG203" s="155">
        <f t="shared" si="32"/>
        <v>0</v>
      </c>
      <c r="BH203" s="155">
        <f t="shared" si="33"/>
        <v>0</v>
      </c>
      <c r="BI203" s="155">
        <f t="shared" si="34"/>
        <v>0</v>
      </c>
      <c r="BJ203" s="14" t="s">
        <v>86</v>
      </c>
      <c r="BK203" s="156">
        <f t="shared" si="35"/>
        <v>0</v>
      </c>
      <c r="BL203" s="14" t="s">
        <v>209</v>
      </c>
      <c r="BM203" s="154" t="s">
        <v>381</v>
      </c>
    </row>
    <row r="204" spans="1:65" s="2" customFormat="1" ht="24" customHeight="1">
      <c r="A204" s="26"/>
      <c r="B204" s="143"/>
      <c r="C204" s="144" t="s">
        <v>382</v>
      </c>
      <c r="D204" s="144" t="s">
        <v>157</v>
      </c>
      <c r="E204" s="145" t="s">
        <v>383</v>
      </c>
      <c r="F204" s="146" t="s">
        <v>384</v>
      </c>
      <c r="G204" s="147" t="s">
        <v>351</v>
      </c>
      <c r="H204" s="148">
        <v>9.6289999999999996</v>
      </c>
      <c r="I204" s="148"/>
      <c r="J204" s="148"/>
      <c r="K204" s="149"/>
      <c r="L204" s="27"/>
      <c r="M204" s="150" t="s">
        <v>1</v>
      </c>
      <c r="N204" s="151" t="s">
        <v>39</v>
      </c>
      <c r="O204" s="152">
        <v>0</v>
      </c>
      <c r="P204" s="152">
        <f t="shared" si="27"/>
        <v>0</v>
      </c>
      <c r="Q204" s="152">
        <v>0</v>
      </c>
      <c r="R204" s="152">
        <f t="shared" si="28"/>
        <v>0</v>
      </c>
      <c r="S204" s="152">
        <v>0</v>
      </c>
      <c r="T204" s="153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4" t="s">
        <v>209</v>
      </c>
      <c r="AT204" s="154" t="s">
        <v>157</v>
      </c>
      <c r="AU204" s="154" t="s">
        <v>86</v>
      </c>
      <c r="AY204" s="14" t="s">
        <v>154</v>
      </c>
      <c r="BE204" s="155">
        <f t="shared" si="30"/>
        <v>0</v>
      </c>
      <c r="BF204" s="155">
        <f t="shared" si="31"/>
        <v>0</v>
      </c>
      <c r="BG204" s="155">
        <f t="shared" si="32"/>
        <v>0</v>
      </c>
      <c r="BH204" s="155">
        <f t="shared" si="33"/>
        <v>0</v>
      </c>
      <c r="BI204" s="155">
        <f t="shared" si="34"/>
        <v>0</v>
      </c>
      <c r="BJ204" s="14" t="s">
        <v>86</v>
      </c>
      <c r="BK204" s="156">
        <f t="shared" si="35"/>
        <v>0</v>
      </c>
      <c r="BL204" s="14" t="s">
        <v>209</v>
      </c>
      <c r="BM204" s="154" t="s">
        <v>385</v>
      </c>
    </row>
    <row r="205" spans="1:65" s="12" customFormat="1" ht="23" customHeight="1">
      <c r="B205" s="131"/>
      <c r="D205" s="132" t="s">
        <v>72</v>
      </c>
      <c r="E205" s="141" t="s">
        <v>386</v>
      </c>
      <c r="F205" s="141" t="s">
        <v>387</v>
      </c>
      <c r="J205" s="142"/>
      <c r="L205" s="131"/>
      <c r="M205" s="135"/>
      <c r="N205" s="136"/>
      <c r="O205" s="136"/>
      <c r="P205" s="137">
        <f>SUM(P206:P212)</f>
        <v>7.2671400000000004</v>
      </c>
      <c r="Q205" s="136"/>
      <c r="R205" s="137">
        <f>SUM(R206:R212)</f>
        <v>2.15E-3</v>
      </c>
      <c r="S205" s="136"/>
      <c r="T205" s="138">
        <f>SUM(T206:T212)</f>
        <v>0.36209999999999998</v>
      </c>
      <c r="AR205" s="132" t="s">
        <v>86</v>
      </c>
      <c r="AT205" s="139" t="s">
        <v>72</v>
      </c>
      <c r="AU205" s="139" t="s">
        <v>80</v>
      </c>
      <c r="AY205" s="132" t="s">
        <v>154</v>
      </c>
      <c r="BK205" s="140">
        <f>SUM(BK206:BK212)</f>
        <v>0</v>
      </c>
    </row>
    <row r="206" spans="1:65" s="2" customFormat="1" ht="16.5" customHeight="1">
      <c r="A206" s="26"/>
      <c r="B206" s="143"/>
      <c r="C206" s="144" t="s">
        <v>388</v>
      </c>
      <c r="D206" s="144" t="s">
        <v>157</v>
      </c>
      <c r="E206" s="145" t="s">
        <v>389</v>
      </c>
      <c r="F206" s="146" t="s">
        <v>390</v>
      </c>
      <c r="G206" s="147" t="s">
        <v>391</v>
      </c>
      <c r="H206" s="148">
        <v>5</v>
      </c>
      <c r="I206" s="148"/>
      <c r="J206" s="148"/>
      <c r="K206" s="149"/>
      <c r="L206" s="27"/>
      <c r="M206" s="150" t="s">
        <v>1</v>
      </c>
      <c r="N206" s="151" t="s">
        <v>39</v>
      </c>
      <c r="O206" s="152">
        <v>0.44</v>
      </c>
      <c r="P206" s="152">
        <f t="shared" ref="P206:P212" si="36">O206*H206</f>
        <v>2.2000000000000002</v>
      </c>
      <c r="Q206" s="152">
        <v>0</v>
      </c>
      <c r="R206" s="152">
        <f t="shared" ref="R206:R212" si="37">Q206*H206</f>
        <v>0</v>
      </c>
      <c r="S206" s="152">
        <v>3.4200000000000001E-2</v>
      </c>
      <c r="T206" s="153">
        <f t="shared" ref="T206:T212" si="38">S206*H206</f>
        <v>0.17100000000000001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209</v>
      </c>
      <c r="AT206" s="154" t="s">
        <v>157</v>
      </c>
      <c r="AU206" s="154" t="s">
        <v>86</v>
      </c>
      <c r="AY206" s="14" t="s">
        <v>154</v>
      </c>
      <c r="BE206" s="155">
        <f t="shared" ref="BE206:BE212" si="39">IF(N206="základná",J206,0)</f>
        <v>0</v>
      </c>
      <c r="BF206" s="155">
        <f t="shared" ref="BF206:BF212" si="40">IF(N206="znížená",J206,0)</f>
        <v>0</v>
      </c>
      <c r="BG206" s="155">
        <f t="shared" ref="BG206:BG212" si="41">IF(N206="zákl. prenesená",J206,0)</f>
        <v>0</v>
      </c>
      <c r="BH206" s="155">
        <f t="shared" ref="BH206:BH212" si="42">IF(N206="zníž. prenesená",J206,0)</f>
        <v>0</v>
      </c>
      <c r="BI206" s="155">
        <f t="shared" ref="BI206:BI212" si="43">IF(N206="nulová",J206,0)</f>
        <v>0</v>
      </c>
      <c r="BJ206" s="14" t="s">
        <v>86</v>
      </c>
      <c r="BK206" s="156">
        <f t="shared" ref="BK206:BK212" si="44">ROUND(I206*H206,3)</f>
        <v>0</v>
      </c>
      <c r="BL206" s="14" t="s">
        <v>209</v>
      </c>
      <c r="BM206" s="154" t="s">
        <v>392</v>
      </c>
    </row>
    <row r="207" spans="1:65" s="2" customFormat="1" ht="16.5" customHeight="1">
      <c r="A207" s="26"/>
      <c r="B207" s="143"/>
      <c r="C207" s="144" t="s">
        <v>393</v>
      </c>
      <c r="D207" s="144" t="s">
        <v>157</v>
      </c>
      <c r="E207" s="145" t="s">
        <v>394</v>
      </c>
      <c r="F207" s="146" t="s">
        <v>395</v>
      </c>
      <c r="G207" s="147" t="s">
        <v>391</v>
      </c>
      <c r="H207" s="148">
        <v>5</v>
      </c>
      <c r="I207" s="148"/>
      <c r="J207" s="148"/>
      <c r="K207" s="149"/>
      <c r="L207" s="27"/>
      <c r="M207" s="150" t="s">
        <v>1</v>
      </c>
      <c r="N207" s="151" t="s">
        <v>39</v>
      </c>
      <c r="O207" s="152">
        <v>0.38100000000000001</v>
      </c>
      <c r="P207" s="152">
        <f t="shared" si="36"/>
        <v>1.905</v>
      </c>
      <c r="Q207" s="152">
        <v>0</v>
      </c>
      <c r="R207" s="152">
        <f t="shared" si="37"/>
        <v>0</v>
      </c>
      <c r="S207" s="152">
        <v>1.72E-2</v>
      </c>
      <c r="T207" s="153">
        <f t="shared" si="38"/>
        <v>8.5999999999999993E-2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4" t="s">
        <v>209</v>
      </c>
      <c r="AT207" s="154" t="s">
        <v>157</v>
      </c>
      <c r="AU207" s="154" t="s">
        <v>86</v>
      </c>
      <c r="AY207" s="14" t="s">
        <v>154</v>
      </c>
      <c r="BE207" s="155">
        <f t="shared" si="39"/>
        <v>0</v>
      </c>
      <c r="BF207" s="155">
        <f t="shared" si="40"/>
        <v>0</v>
      </c>
      <c r="BG207" s="155">
        <f t="shared" si="41"/>
        <v>0</v>
      </c>
      <c r="BH207" s="155">
        <f t="shared" si="42"/>
        <v>0</v>
      </c>
      <c r="BI207" s="155">
        <f t="shared" si="43"/>
        <v>0</v>
      </c>
      <c r="BJ207" s="14" t="s">
        <v>86</v>
      </c>
      <c r="BK207" s="156">
        <f t="shared" si="44"/>
        <v>0</v>
      </c>
      <c r="BL207" s="14" t="s">
        <v>209</v>
      </c>
      <c r="BM207" s="154" t="s">
        <v>396</v>
      </c>
    </row>
    <row r="208" spans="1:65" s="2" customFormat="1" ht="24" customHeight="1">
      <c r="A208" s="26"/>
      <c r="B208" s="143"/>
      <c r="C208" s="144" t="s">
        <v>397</v>
      </c>
      <c r="D208" s="144" t="s">
        <v>157</v>
      </c>
      <c r="E208" s="145" t="s">
        <v>398</v>
      </c>
      <c r="F208" s="146" t="s">
        <v>399</v>
      </c>
      <c r="G208" s="147" t="s">
        <v>391</v>
      </c>
      <c r="H208" s="148">
        <v>5</v>
      </c>
      <c r="I208" s="148"/>
      <c r="J208" s="148"/>
      <c r="K208" s="149"/>
      <c r="L208" s="27"/>
      <c r="M208" s="150" t="s">
        <v>1</v>
      </c>
      <c r="N208" s="151" t="s">
        <v>39</v>
      </c>
      <c r="O208" s="152">
        <v>0.34200000000000003</v>
      </c>
      <c r="P208" s="152">
        <f t="shared" si="36"/>
        <v>1.7100000000000002</v>
      </c>
      <c r="Q208" s="152">
        <v>0</v>
      </c>
      <c r="R208" s="152">
        <f t="shared" si="37"/>
        <v>0</v>
      </c>
      <c r="S208" s="152">
        <v>1.9460000000000002E-2</v>
      </c>
      <c r="T208" s="153">
        <f t="shared" si="38"/>
        <v>9.7300000000000011E-2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4" t="s">
        <v>209</v>
      </c>
      <c r="AT208" s="154" t="s">
        <v>157</v>
      </c>
      <c r="AU208" s="154" t="s">
        <v>86</v>
      </c>
      <c r="AY208" s="14" t="s">
        <v>154</v>
      </c>
      <c r="BE208" s="155">
        <f t="shared" si="39"/>
        <v>0</v>
      </c>
      <c r="BF208" s="155">
        <f t="shared" si="40"/>
        <v>0</v>
      </c>
      <c r="BG208" s="155">
        <f t="shared" si="41"/>
        <v>0</v>
      </c>
      <c r="BH208" s="155">
        <f t="shared" si="42"/>
        <v>0</v>
      </c>
      <c r="BI208" s="155">
        <f t="shared" si="43"/>
        <v>0</v>
      </c>
      <c r="BJ208" s="14" t="s">
        <v>86</v>
      </c>
      <c r="BK208" s="156">
        <f t="shared" si="44"/>
        <v>0</v>
      </c>
      <c r="BL208" s="14" t="s">
        <v>209</v>
      </c>
      <c r="BM208" s="154" t="s">
        <v>400</v>
      </c>
    </row>
    <row r="209" spans="1:65" s="2" customFormat="1" ht="16.5" customHeight="1">
      <c r="A209" s="26"/>
      <c r="B209" s="143"/>
      <c r="C209" s="144" t="s">
        <v>401</v>
      </c>
      <c r="D209" s="144" t="s">
        <v>157</v>
      </c>
      <c r="E209" s="145" t="s">
        <v>402</v>
      </c>
      <c r="F209" s="146" t="s">
        <v>403</v>
      </c>
      <c r="G209" s="147" t="s">
        <v>391</v>
      </c>
      <c r="H209" s="148">
        <v>2</v>
      </c>
      <c r="I209" s="148"/>
      <c r="J209" s="148"/>
      <c r="K209" s="149"/>
      <c r="L209" s="27"/>
      <c r="M209" s="150" t="s">
        <v>1</v>
      </c>
      <c r="N209" s="151" t="s">
        <v>39</v>
      </c>
      <c r="O209" s="152">
        <v>0.35106999999999999</v>
      </c>
      <c r="P209" s="152">
        <f t="shared" si="36"/>
        <v>0.70213999999999999</v>
      </c>
      <c r="Q209" s="152">
        <v>0</v>
      </c>
      <c r="R209" s="152">
        <f t="shared" si="37"/>
        <v>0</v>
      </c>
      <c r="S209" s="152">
        <v>0</v>
      </c>
      <c r="T209" s="153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4" t="s">
        <v>209</v>
      </c>
      <c r="AT209" s="154" t="s">
        <v>157</v>
      </c>
      <c r="AU209" s="154" t="s">
        <v>86</v>
      </c>
      <c r="AY209" s="14" t="s">
        <v>154</v>
      </c>
      <c r="BE209" s="155">
        <f t="shared" si="39"/>
        <v>0</v>
      </c>
      <c r="BF209" s="155">
        <f t="shared" si="40"/>
        <v>0</v>
      </c>
      <c r="BG209" s="155">
        <f t="shared" si="41"/>
        <v>0</v>
      </c>
      <c r="BH209" s="155">
        <f t="shared" si="42"/>
        <v>0</v>
      </c>
      <c r="BI209" s="155">
        <f t="shared" si="43"/>
        <v>0</v>
      </c>
      <c r="BJ209" s="14" t="s">
        <v>86</v>
      </c>
      <c r="BK209" s="156">
        <f t="shared" si="44"/>
        <v>0</v>
      </c>
      <c r="BL209" s="14" t="s">
        <v>209</v>
      </c>
      <c r="BM209" s="154" t="s">
        <v>404</v>
      </c>
    </row>
    <row r="210" spans="1:65" s="2" customFormat="1" ht="16.5" customHeight="1">
      <c r="A210" s="26"/>
      <c r="B210" s="143"/>
      <c r="C210" s="157" t="s">
        <v>405</v>
      </c>
      <c r="D210" s="157" t="s">
        <v>229</v>
      </c>
      <c r="E210" s="158" t="s">
        <v>406</v>
      </c>
      <c r="F210" s="159" t="s">
        <v>407</v>
      </c>
      <c r="G210" s="160" t="s">
        <v>159</v>
      </c>
      <c r="H210" s="161">
        <v>1</v>
      </c>
      <c r="I210" s="161"/>
      <c r="J210" s="161"/>
      <c r="K210" s="162"/>
      <c r="L210" s="163"/>
      <c r="M210" s="164" t="s">
        <v>1</v>
      </c>
      <c r="N210" s="165" t="s">
        <v>39</v>
      </c>
      <c r="O210" s="152">
        <v>0</v>
      </c>
      <c r="P210" s="152">
        <f t="shared" si="36"/>
        <v>0</v>
      </c>
      <c r="Q210" s="152">
        <v>1.2999999999999999E-3</v>
      </c>
      <c r="R210" s="152">
        <f t="shared" si="37"/>
        <v>1.2999999999999999E-3</v>
      </c>
      <c r="S210" s="152">
        <v>0</v>
      </c>
      <c r="T210" s="153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4" t="s">
        <v>275</v>
      </c>
      <c r="AT210" s="154" t="s">
        <v>229</v>
      </c>
      <c r="AU210" s="154" t="s">
        <v>86</v>
      </c>
      <c r="AY210" s="14" t="s">
        <v>154</v>
      </c>
      <c r="BE210" s="155">
        <f t="shared" si="39"/>
        <v>0</v>
      </c>
      <c r="BF210" s="155">
        <f t="shared" si="40"/>
        <v>0</v>
      </c>
      <c r="BG210" s="155">
        <f t="shared" si="41"/>
        <v>0</v>
      </c>
      <c r="BH210" s="155">
        <f t="shared" si="42"/>
        <v>0</v>
      </c>
      <c r="BI210" s="155">
        <f t="shared" si="43"/>
        <v>0</v>
      </c>
      <c r="BJ210" s="14" t="s">
        <v>86</v>
      </c>
      <c r="BK210" s="156">
        <f t="shared" si="44"/>
        <v>0</v>
      </c>
      <c r="BL210" s="14" t="s">
        <v>209</v>
      </c>
      <c r="BM210" s="154" t="s">
        <v>408</v>
      </c>
    </row>
    <row r="211" spans="1:65" s="2" customFormat="1" ht="16.5" customHeight="1">
      <c r="A211" s="26"/>
      <c r="B211" s="143"/>
      <c r="C211" s="157" t="s">
        <v>409</v>
      </c>
      <c r="D211" s="157" t="s">
        <v>229</v>
      </c>
      <c r="E211" s="158" t="s">
        <v>410</v>
      </c>
      <c r="F211" s="159" t="s">
        <v>411</v>
      </c>
      <c r="G211" s="160" t="s">
        <v>159</v>
      </c>
      <c r="H211" s="161">
        <v>1</v>
      </c>
      <c r="I211" s="161"/>
      <c r="J211" s="161"/>
      <c r="K211" s="162"/>
      <c r="L211" s="163"/>
      <c r="M211" s="164" t="s">
        <v>1</v>
      </c>
      <c r="N211" s="165" t="s">
        <v>39</v>
      </c>
      <c r="O211" s="152">
        <v>0</v>
      </c>
      <c r="P211" s="152">
        <f t="shared" si="36"/>
        <v>0</v>
      </c>
      <c r="Q211" s="152">
        <v>8.4999999999999995E-4</v>
      </c>
      <c r="R211" s="152">
        <f t="shared" si="37"/>
        <v>8.4999999999999995E-4</v>
      </c>
      <c r="S211" s="152">
        <v>0</v>
      </c>
      <c r="T211" s="153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4" t="s">
        <v>275</v>
      </c>
      <c r="AT211" s="154" t="s">
        <v>229</v>
      </c>
      <c r="AU211" s="154" t="s">
        <v>86</v>
      </c>
      <c r="AY211" s="14" t="s">
        <v>154</v>
      </c>
      <c r="BE211" s="155">
        <f t="shared" si="39"/>
        <v>0</v>
      </c>
      <c r="BF211" s="155">
        <f t="shared" si="40"/>
        <v>0</v>
      </c>
      <c r="BG211" s="155">
        <f t="shared" si="41"/>
        <v>0</v>
      </c>
      <c r="BH211" s="155">
        <f t="shared" si="42"/>
        <v>0</v>
      </c>
      <c r="BI211" s="155">
        <f t="shared" si="43"/>
        <v>0</v>
      </c>
      <c r="BJ211" s="14" t="s">
        <v>86</v>
      </c>
      <c r="BK211" s="156">
        <f t="shared" si="44"/>
        <v>0</v>
      </c>
      <c r="BL211" s="14" t="s">
        <v>209</v>
      </c>
      <c r="BM211" s="154" t="s">
        <v>412</v>
      </c>
    </row>
    <row r="212" spans="1:65" s="2" customFormat="1" ht="24" customHeight="1">
      <c r="A212" s="26"/>
      <c r="B212" s="143"/>
      <c r="C212" s="144" t="s">
        <v>413</v>
      </c>
      <c r="D212" s="144" t="s">
        <v>157</v>
      </c>
      <c r="E212" s="145" t="s">
        <v>414</v>
      </c>
      <c r="F212" s="146" t="s">
        <v>415</v>
      </c>
      <c r="G212" s="147" t="s">
        <v>391</v>
      </c>
      <c r="H212" s="148">
        <v>3</v>
      </c>
      <c r="I212" s="148"/>
      <c r="J212" s="148"/>
      <c r="K212" s="149"/>
      <c r="L212" s="27"/>
      <c r="M212" s="150" t="s">
        <v>1</v>
      </c>
      <c r="N212" s="151" t="s">
        <v>39</v>
      </c>
      <c r="O212" s="152">
        <v>0.25</v>
      </c>
      <c r="P212" s="152">
        <f t="shared" si="36"/>
        <v>0.75</v>
      </c>
      <c r="Q212" s="152">
        <v>0</v>
      </c>
      <c r="R212" s="152">
        <f t="shared" si="37"/>
        <v>0</v>
      </c>
      <c r="S212" s="152">
        <v>2.5999999999999999E-3</v>
      </c>
      <c r="T212" s="153">
        <f t="shared" si="38"/>
        <v>7.7999999999999996E-3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209</v>
      </c>
      <c r="AT212" s="154" t="s">
        <v>157</v>
      </c>
      <c r="AU212" s="154" t="s">
        <v>86</v>
      </c>
      <c r="AY212" s="14" t="s">
        <v>154</v>
      </c>
      <c r="BE212" s="155">
        <f t="shared" si="39"/>
        <v>0</v>
      </c>
      <c r="BF212" s="155">
        <f t="shared" si="40"/>
        <v>0</v>
      </c>
      <c r="BG212" s="155">
        <f t="shared" si="41"/>
        <v>0</v>
      </c>
      <c r="BH212" s="155">
        <f t="shared" si="42"/>
        <v>0</v>
      </c>
      <c r="BI212" s="155">
        <f t="shared" si="43"/>
        <v>0</v>
      </c>
      <c r="BJ212" s="14" t="s">
        <v>86</v>
      </c>
      <c r="BK212" s="156">
        <f t="shared" si="44"/>
        <v>0</v>
      </c>
      <c r="BL212" s="14" t="s">
        <v>209</v>
      </c>
      <c r="BM212" s="154" t="s">
        <v>416</v>
      </c>
    </row>
    <row r="213" spans="1:65" s="12" customFormat="1" ht="23" customHeight="1">
      <c r="B213" s="131"/>
      <c r="D213" s="132" t="s">
        <v>72</v>
      </c>
      <c r="E213" s="141" t="s">
        <v>417</v>
      </c>
      <c r="F213" s="141" t="s">
        <v>418</v>
      </c>
      <c r="J213" s="142"/>
      <c r="L213" s="131"/>
      <c r="M213" s="135"/>
      <c r="N213" s="136"/>
      <c r="O213" s="136"/>
      <c r="P213" s="137">
        <f>SUM(P214:P216)</f>
        <v>99.215621599999992</v>
      </c>
      <c r="Q213" s="136"/>
      <c r="R213" s="137">
        <f>SUM(R214:R216)</f>
        <v>1.571615752</v>
      </c>
      <c r="S213" s="136"/>
      <c r="T213" s="138">
        <f>SUM(T214:T216)</f>
        <v>0</v>
      </c>
      <c r="AR213" s="132" t="s">
        <v>86</v>
      </c>
      <c r="AT213" s="139" t="s">
        <v>72</v>
      </c>
      <c r="AU213" s="139" t="s">
        <v>80</v>
      </c>
      <c r="AY213" s="132" t="s">
        <v>154</v>
      </c>
      <c r="BK213" s="140">
        <f>SUM(BK214:BK216)</f>
        <v>0</v>
      </c>
    </row>
    <row r="214" spans="1:65" s="2" customFormat="1" ht="36" customHeight="1">
      <c r="A214" s="26"/>
      <c r="B214" s="143"/>
      <c r="C214" s="144" t="s">
        <v>419</v>
      </c>
      <c r="D214" s="144" t="s">
        <v>157</v>
      </c>
      <c r="E214" s="145" t="s">
        <v>420</v>
      </c>
      <c r="F214" s="146" t="s">
        <v>421</v>
      </c>
      <c r="G214" s="147" t="s">
        <v>170</v>
      </c>
      <c r="H214" s="148">
        <v>12.488</v>
      </c>
      <c r="I214" s="148"/>
      <c r="J214" s="148"/>
      <c r="K214" s="149"/>
      <c r="L214" s="27"/>
      <c r="M214" s="150" t="s">
        <v>1</v>
      </c>
      <c r="N214" s="151" t="s">
        <v>39</v>
      </c>
      <c r="O214" s="152">
        <v>1.3792</v>
      </c>
      <c r="P214" s="152">
        <f>O214*H214</f>
        <v>17.223449599999999</v>
      </c>
      <c r="Q214" s="152">
        <v>1.1972E-2</v>
      </c>
      <c r="R214" s="152">
        <f>Q214*H214</f>
        <v>0.14950633599999999</v>
      </c>
      <c r="S214" s="152">
        <v>0</v>
      </c>
      <c r="T214" s="153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209</v>
      </c>
      <c r="AT214" s="154" t="s">
        <v>157</v>
      </c>
      <c r="AU214" s="154" t="s">
        <v>86</v>
      </c>
      <c r="AY214" s="14" t="s">
        <v>154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4" t="s">
        <v>86</v>
      </c>
      <c r="BK214" s="156">
        <f>ROUND(I214*H214,3)</f>
        <v>0</v>
      </c>
      <c r="BL214" s="14" t="s">
        <v>209</v>
      </c>
      <c r="BM214" s="154" t="s">
        <v>422</v>
      </c>
    </row>
    <row r="215" spans="1:65" s="2" customFormat="1" ht="24" customHeight="1">
      <c r="A215" s="26"/>
      <c r="B215" s="143"/>
      <c r="C215" s="144" t="s">
        <v>423</v>
      </c>
      <c r="D215" s="144" t="s">
        <v>157</v>
      </c>
      <c r="E215" s="145" t="s">
        <v>424</v>
      </c>
      <c r="F215" s="146" t="s">
        <v>2462</v>
      </c>
      <c r="G215" s="147" t="s">
        <v>170</v>
      </c>
      <c r="H215" s="148">
        <v>63.76</v>
      </c>
      <c r="I215" s="148"/>
      <c r="J215" s="148"/>
      <c r="K215" s="149"/>
      <c r="L215" s="27"/>
      <c r="M215" s="150" t="s">
        <v>1</v>
      </c>
      <c r="N215" s="151" t="s">
        <v>39</v>
      </c>
      <c r="O215" s="152">
        <v>1.2859499999999999</v>
      </c>
      <c r="P215" s="152">
        <f>O215*H215</f>
        <v>81.992171999999997</v>
      </c>
      <c r="Q215" s="152">
        <v>2.23041E-2</v>
      </c>
      <c r="R215" s="152">
        <f>Q215*H215</f>
        <v>1.4221094160000001</v>
      </c>
      <c r="S215" s="152">
        <v>0</v>
      </c>
      <c r="T215" s="153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209</v>
      </c>
      <c r="AT215" s="154" t="s">
        <v>157</v>
      </c>
      <c r="AU215" s="154" t="s">
        <v>86</v>
      </c>
      <c r="AY215" s="14" t="s">
        <v>154</v>
      </c>
      <c r="BE215" s="155">
        <f>IF(N215="základná",J215,0)</f>
        <v>0</v>
      </c>
      <c r="BF215" s="155">
        <f>IF(N215="znížená",J215,0)</f>
        <v>0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4" t="s">
        <v>86</v>
      </c>
      <c r="BK215" s="156">
        <f>ROUND(I215*H215,3)</f>
        <v>0</v>
      </c>
      <c r="BL215" s="14" t="s">
        <v>209</v>
      </c>
      <c r="BM215" s="154" t="s">
        <v>425</v>
      </c>
    </row>
    <row r="216" spans="1:65" s="2" customFormat="1" ht="24" customHeight="1">
      <c r="A216" s="26"/>
      <c r="B216" s="143"/>
      <c r="C216" s="144" t="s">
        <v>426</v>
      </c>
      <c r="D216" s="144" t="s">
        <v>157</v>
      </c>
      <c r="E216" s="145" t="s">
        <v>427</v>
      </c>
      <c r="F216" s="146" t="s">
        <v>428</v>
      </c>
      <c r="G216" s="147" t="s">
        <v>351</v>
      </c>
      <c r="H216" s="148">
        <v>27.027000000000001</v>
      </c>
      <c r="I216" s="148"/>
      <c r="J216" s="148"/>
      <c r="K216" s="149"/>
      <c r="L216" s="27"/>
      <c r="M216" s="150" t="s">
        <v>1</v>
      </c>
      <c r="N216" s="151" t="s">
        <v>39</v>
      </c>
      <c r="O216" s="152">
        <v>0</v>
      </c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209</v>
      </c>
      <c r="AT216" s="154" t="s">
        <v>157</v>
      </c>
      <c r="AU216" s="154" t="s">
        <v>86</v>
      </c>
      <c r="AY216" s="14" t="s">
        <v>154</v>
      </c>
      <c r="BE216" s="155">
        <f>IF(N216="základná",J216,0)</f>
        <v>0</v>
      </c>
      <c r="BF216" s="155">
        <f>IF(N216="znížená",J216,0)</f>
        <v>0</v>
      </c>
      <c r="BG216" s="155">
        <f>IF(N216="zákl. prenesená",J216,0)</f>
        <v>0</v>
      </c>
      <c r="BH216" s="155">
        <f>IF(N216="zníž. prenesená",J216,0)</f>
        <v>0</v>
      </c>
      <c r="BI216" s="155">
        <f>IF(N216="nulová",J216,0)</f>
        <v>0</v>
      </c>
      <c r="BJ216" s="14" t="s">
        <v>86</v>
      </c>
      <c r="BK216" s="156">
        <f>ROUND(I216*H216,3)</f>
        <v>0</v>
      </c>
      <c r="BL216" s="14" t="s">
        <v>209</v>
      </c>
      <c r="BM216" s="154" t="s">
        <v>429</v>
      </c>
    </row>
    <row r="217" spans="1:65" s="12" customFormat="1" ht="23" customHeight="1">
      <c r="B217" s="131"/>
      <c r="D217" s="132" t="s">
        <v>72</v>
      </c>
      <c r="E217" s="141" t="s">
        <v>430</v>
      </c>
      <c r="F217" s="141" t="s">
        <v>431</v>
      </c>
      <c r="J217" s="142"/>
      <c r="L217" s="131"/>
      <c r="M217" s="135"/>
      <c r="N217" s="136"/>
      <c r="O217" s="136"/>
      <c r="P217" s="137">
        <f>P218</f>
        <v>0</v>
      </c>
      <c r="Q217" s="136"/>
      <c r="R217" s="137">
        <f>R218</f>
        <v>0</v>
      </c>
      <c r="S217" s="136"/>
      <c r="T217" s="138">
        <f>T218</f>
        <v>0</v>
      </c>
      <c r="AR217" s="132" t="s">
        <v>86</v>
      </c>
      <c r="AT217" s="139" t="s">
        <v>72</v>
      </c>
      <c r="AU217" s="139" t="s">
        <v>80</v>
      </c>
      <c r="AY217" s="132" t="s">
        <v>154</v>
      </c>
      <c r="BK217" s="140">
        <f>BK218</f>
        <v>0</v>
      </c>
    </row>
    <row r="218" spans="1:65" s="2" customFormat="1" ht="36" customHeight="1">
      <c r="A218" s="26"/>
      <c r="B218" s="143"/>
      <c r="C218" s="144" t="s">
        <v>432</v>
      </c>
      <c r="D218" s="144" t="s">
        <v>157</v>
      </c>
      <c r="E218" s="145" t="s">
        <v>433</v>
      </c>
      <c r="F218" s="146" t="s">
        <v>434</v>
      </c>
      <c r="G218" s="147" t="s">
        <v>175</v>
      </c>
      <c r="H218" s="148">
        <v>0</v>
      </c>
      <c r="I218" s="148"/>
      <c r="J218" s="148"/>
      <c r="K218" s="149"/>
      <c r="L218" s="27"/>
      <c r="M218" s="150" t="s">
        <v>1</v>
      </c>
      <c r="N218" s="151" t="s">
        <v>39</v>
      </c>
      <c r="O218" s="152">
        <v>0.76871</v>
      </c>
      <c r="P218" s="152">
        <f>O218*H218</f>
        <v>0</v>
      </c>
      <c r="Q218" s="152">
        <v>1.4E-3</v>
      </c>
      <c r="R218" s="152">
        <f>Q218*H218</f>
        <v>0</v>
      </c>
      <c r="S218" s="152">
        <v>0</v>
      </c>
      <c r="T218" s="153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209</v>
      </c>
      <c r="AT218" s="154" t="s">
        <v>157</v>
      </c>
      <c r="AU218" s="154" t="s">
        <v>86</v>
      </c>
      <c r="AY218" s="14" t="s">
        <v>154</v>
      </c>
      <c r="BE218" s="155">
        <f>IF(N218="základná",J218,0)</f>
        <v>0</v>
      </c>
      <c r="BF218" s="155">
        <f>IF(N218="znížená",J218,0)</f>
        <v>0</v>
      </c>
      <c r="BG218" s="155">
        <f>IF(N218="zákl. prenesená",J218,0)</f>
        <v>0</v>
      </c>
      <c r="BH218" s="155">
        <f>IF(N218="zníž. prenesená",J218,0)</f>
        <v>0</v>
      </c>
      <c r="BI218" s="155">
        <f>IF(N218="nulová",J218,0)</f>
        <v>0</v>
      </c>
      <c r="BJ218" s="14" t="s">
        <v>86</v>
      </c>
      <c r="BK218" s="156">
        <f>ROUND(I218*H218,3)</f>
        <v>0</v>
      </c>
      <c r="BL218" s="14" t="s">
        <v>209</v>
      </c>
      <c r="BM218" s="154" t="s">
        <v>435</v>
      </c>
    </row>
    <row r="219" spans="1:65" s="12" customFormat="1" ht="23" customHeight="1">
      <c r="B219" s="131"/>
      <c r="D219" s="132" t="s">
        <v>72</v>
      </c>
      <c r="E219" s="141" t="s">
        <v>436</v>
      </c>
      <c r="F219" s="141" t="s">
        <v>437</v>
      </c>
      <c r="J219" s="142"/>
      <c r="L219" s="131"/>
      <c r="M219" s="135"/>
      <c r="N219" s="136"/>
      <c r="O219" s="136"/>
      <c r="P219" s="137">
        <f>SUM(P220:P249)</f>
        <v>120.57587999999998</v>
      </c>
      <c r="Q219" s="136"/>
      <c r="R219" s="137">
        <f>SUM(R220:R249)</f>
        <v>0.5959274</v>
      </c>
      <c r="S219" s="136"/>
      <c r="T219" s="138">
        <f>SUM(T220:T249)</f>
        <v>0.75800000000000001</v>
      </c>
      <c r="AR219" s="132" t="s">
        <v>86</v>
      </c>
      <c r="AT219" s="139" t="s">
        <v>72</v>
      </c>
      <c r="AU219" s="139" t="s">
        <v>80</v>
      </c>
      <c r="AY219" s="132" t="s">
        <v>154</v>
      </c>
      <c r="BK219" s="140">
        <f>SUM(BK220:BK249)</f>
        <v>0</v>
      </c>
    </row>
    <row r="220" spans="1:65" s="2" customFormat="1" ht="16.5" customHeight="1">
      <c r="A220" s="26"/>
      <c r="B220" s="143"/>
      <c r="C220" s="144" t="s">
        <v>438</v>
      </c>
      <c r="D220" s="144" t="s">
        <v>157</v>
      </c>
      <c r="E220" s="145" t="s">
        <v>439</v>
      </c>
      <c r="F220" s="146" t="s">
        <v>440</v>
      </c>
      <c r="G220" s="147" t="s">
        <v>170</v>
      </c>
      <c r="H220" s="148">
        <v>11.16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0.42599999999999999</v>
      </c>
      <c r="P220" s="152">
        <f t="shared" ref="P220:P249" si="45">O220*H220</f>
        <v>4.7541599999999997</v>
      </c>
      <c r="Q220" s="152">
        <v>4.0000000000000003E-5</v>
      </c>
      <c r="R220" s="152">
        <f t="shared" ref="R220:R249" si="46">Q220*H220</f>
        <v>4.4640000000000006E-4</v>
      </c>
      <c r="S220" s="152">
        <v>0</v>
      </c>
      <c r="T220" s="153">
        <f t="shared" ref="T220:T249" si="47"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209</v>
      </c>
      <c r="AT220" s="154" t="s">
        <v>157</v>
      </c>
      <c r="AU220" s="154" t="s">
        <v>86</v>
      </c>
      <c r="AY220" s="14" t="s">
        <v>154</v>
      </c>
      <c r="BE220" s="155">
        <f t="shared" ref="BE220:BE249" si="48">IF(N220="základná",J220,0)</f>
        <v>0</v>
      </c>
      <c r="BF220" s="155">
        <f t="shared" ref="BF220:BF249" si="49">IF(N220="znížená",J220,0)</f>
        <v>0</v>
      </c>
      <c r="BG220" s="155">
        <f t="shared" ref="BG220:BG249" si="50">IF(N220="zákl. prenesená",J220,0)</f>
        <v>0</v>
      </c>
      <c r="BH220" s="155">
        <f t="shared" ref="BH220:BH249" si="51">IF(N220="zníž. prenesená",J220,0)</f>
        <v>0</v>
      </c>
      <c r="BI220" s="155">
        <f t="shared" ref="BI220:BI249" si="52">IF(N220="nulová",J220,0)</f>
        <v>0</v>
      </c>
      <c r="BJ220" s="14" t="s">
        <v>86</v>
      </c>
      <c r="BK220" s="156">
        <f t="shared" ref="BK220:BK249" si="53">ROUND(I220*H220,3)</f>
        <v>0</v>
      </c>
      <c r="BL220" s="14" t="s">
        <v>209</v>
      </c>
      <c r="BM220" s="154" t="s">
        <v>441</v>
      </c>
    </row>
    <row r="221" spans="1:65" s="2" customFormat="1" ht="36" customHeight="1">
      <c r="A221" s="26"/>
      <c r="B221" s="143"/>
      <c r="C221" s="157" t="s">
        <v>442</v>
      </c>
      <c r="D221" s="157" t="s">
        <v>229</v>
      </c>
      <c r="E221" s="158" t="s">
        <v>443</v>
      </c>
      <c r="F221" s="159" t="s">
        <v>444</v>
      </c>
      <c r="G221" s="160" t="s">
        <v>159</v>
      </c>
      <c r="H221" s="161">
        <v>1</v>
      </c>
      <c r="I221" s="161"/>
      <c r="J221" s="161"/>
      <c r="K221" s="162"/>
      <c r="L221" s="163"/>
      <c r="M221" s="164" t="s">
        <v>1</v>
      </c>
      <c r="N221" s="165" t="s">
        <v>39</v>
      </c>
      <c r="O221" s="152">
        <v>0</v>
      </c>
      <c r="P221" s="152">
        <f t="shared" si="45"/>
        <v>0</v>
      </c>
      <c r="Q221" s="152">
        <v>0.14799999999999999</v>
      </c>
      <c r="R221" s="152">
        <f t="shared" si="46"/>
        <v>0.14799999999999999</v>
      </c>
      <c r="S221" s="152">
        <v>0</v>
      </c>
      <c r="T221" s="153">
        <f t="shared" si="47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275</v>
      </c>
      <c r="AT221" s="154" t="s">
        <v>229</v>
      </c>
      <c r="AU221" s="154" t="s">
        <v>86</v>
      </c>
      <c r="AY221" s="14" t="s">
        <v>154</v>
      </c>
      <c r="BE221" s="155">
        <f t="shared" si="48"/>
        <v>0</v>
      </c>
      <c r="BF221" s="155">
        <f t="shared" si="49"/>
        <v>0</v>
      </c>
      <c r="BG221" s="155">
        <f t="shared" si="50"/>
        <v>0</v>
      </c>
      <c r="BH221" s="155">
        <f t="shared" si="51"/>
        <v>0</v>
      </c>
      <c r="BI221" s="155">
        <f t="shared" si="52"/>
        <v>0</v>
      </c>
      <c r="BJ221" s="14" t="s">
        <v>86</v>
      </c>
      <c r="BK221" s="156">
        <f t="shared" si="53"/>
        <v>0</v>
      </c>
      <c r="BL221" s="14" t="s">
        <v>209</v>
      </c>
      <c r="BM221" s="154" t="s">
        <v>445</v>
      </c>
    </row>
    <row r="222" spans="1:65" s="2" customFormat="1" ht="48" customHeight="1">
      <c r="A222" s="26"/>
      <c r="B222" s="143"/>
      <c r="C222" s="144" t="s">
        <v>446</v>
      </c>
      <c r="D222" s="144" t="s">
        <v>157</v>
      </c>
      <c r="E222" s="145" t="s">
        <v>447</v>
      </c>
      <c r="F222" s="146" t="s">
        <v>448</v>
      </c>
      <c r="G222" s="147" t="s">
        <v>175</v>
      </c>
      <c r="H222" s="148">
        <v>62.72</v>
      </c>
      <c r="I222" s="148"/>
      <c r="J222" s="148"/>
      <c r="K222" s="149"/>
      <c r="L222" s="27"/>
      <c r="M222" s="150" t="s">
        <v>1</v>
      </c>
      <c r="N222" s="151" t="s">
        <v>39</v>
      </c>
      <c r="O222" s="152">
        <v>0.88300000000000001</v>
      </c>
      <c r="P222" s="152">
        <f t="shared" si="45"/>
        <v>55.38176</v>
      </c>
      <c r="Q222" s="152">
        <v>5.0000000000000002E-5</v>
      </c>
      <c r="R222" s="152">
        <f t="shared" si="46"/>
        <v>3.1359999999999999E-3</v>
      </c>
      <c r="S222" s="152">
        <v>0</v>
      </c>
      <c r="T222" s="153">
        <f t="shared" si="47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209</v>
      </c>
      <c r="AT222" s="154" t="s">
        <v>157</v>
      </c>
      <c r="AU222" s="154" t="s">
        <v>86</v>
      </c>
      <c r="AY222" s="14" t="s">
        <v>154</v>
      </c>
      <c r="BE222" s="155">
        <f t="shared" si="48"/>
        <v>0</v>
      </c>
      <c r="BF222" s="155">
        <f t="shared" si="49"/>
        <v>0</v>
      </c>
      <c r="BG222" s="155">
        <f t="shared" si="50"/>
        <v>0</v>
      </c>
      <c r="BH222" s="155">
        <f t="shared" si="51"/>
        <v>0</v>
      </c>
      <c r="BI222" s="155">
        <f t="shared" si="52"/>
        <v>0</v>
      </c>
      <c r="BJ222" s="14" t="s">
        <v>86</v>
      </c>
      <c r="BK222" s="156">
        <f t="shared" si="53"/>
        <v>0</v>
      </c>
      <c r="BL222" s="14" t="s">
        <v>209</v>
      </c>
      <c r="BM222" s="154" t="s">
        <v>449</v>
      </c>
    </row>
    <row r="223" spans="1:65" s="2" customFormat="1" ht="36" customHeight="1">
      <c r="A223" s="26"/>
      <c r="B223" s="143"/>
      <c r="C223" s="144" t="s">
        <v>450</v>
      </c>
      <c r="D223" s="144" t="s">
        <v>157</v>
      </c>
      <c r="E223" s="145" t="s">
        <v>451</v>
      </c>
      <c r="F223" s="146" t="s">
        <v>2463</v>
      </c>
      <c r="G223" s="147" t="s">
        <v>159</v>
      </c>
      <c r="H223" s="148">
        <v>12</v>
      </c>
      <c r="I223" s="148"/>
      <c r="J223" s="148"/>
      <c r="K223" s="149"/>
      <c r="L223" s="27"/>
      <c r="M223" s="150" t="s">
        <v>1</v>
      </c>
      <c r="N223" s="151" t="s">
        <v>39</v>
      </c>
      <c r="O223" s="152">
        <v>0.88300000000000001</v>
      </c>
      <c r="P223" s="152">
        <f t="shared" si="45"/>
        <v>10.596</v>
      </c>
      <c r="Q223" s="152">
        <v>5.0000000000000002E-5</v>
      </c>
      <c r="R223" s="152">
        <f t="shared" si="46"/>
        <v>6.0000000000000006E-4</v>
      </c>
      <c r="S223" s="152">
        <v>0</v>
      </c>
      <c r="T223" s="153">
        <f t="shared" si="47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209</v>
      </c>
      <c r="AT223" s="154" t="s">
        <v>157</v>
      </c>
      <c r="AU223" s="154" t="s">
        <v>86</v>
      </c>
      <c r="AY223" s="14" t="s">
        <v>154</v>
      </c>
      <c r="BE223" s="155">
        <f t="shared" si="48"/>
        <v>0</v>
      </c>
      <c r="BF223" s="155">
        <f t="shared" si="49"/>
        <v>0</v>
      </c>
      <c r="BG223" s="155">
        <f t="shared" si="50"/>
        <v>0</v>
      </c>
      <c r="BH223" s="155">
        <f t="shared" si="51"/>
        <v>0</v>
      </c>
      <c r="BI223" s="155">
        <f t="shared" si="52"/>
        <v>0</v>
      </c>
      <c r="BJ223" s="14" t="s">
        <v>86</v>
      </c>
      <c r="BK223" s="156">
        <f t="shared" si="53"/>
        <v>0</v>
      </c>
      <c r="BL223" s="14" t="s">
        <v>209</v>
      </c>
      <c r="BM223" s="154" t="s">
        <v>452</v>
      </c>
    </row>
    <row r="224" spans="1:65" s="2" customFormat="1" ht="24" customHeight="1">
      <c r="A224" s="26"/>
      <c r="B224" s="143"/>
      <c r="C224" s="144" t="s">
        <v>453</v>
      </c>
      <c r="D224" s="144" t="s">
        <v>157</v>
      </c>
      <c r="E224" s="145" t="s">
        <v>454</v>
      </c>
      <c r="F224" s="146" t="s">
        <v>2464</v>
      </c>
      <c r="G224" s="147" t="s">
        <v>159</v>
      </c>
      <c r="H224" s="148">
        <v>2</v>
      </c>
      <c r="I224" s="148"/>
      <c r="J224" s="148"/>
      <c r="K224" s="149"/>
      <c r="L224" s="27"/>
      <c r="M224" s="150" t="s">
        <v>1</v>
      </c>
      <c r="N224" s="151" t="s">
        <v>39</v>
      </c>
      <c r="O224" s="152">
        <v>0.88300000000000001</v>
      </c>
      <c r="P224" s="152">
        <f t="shared" si="45"/>
        <v>1.766</v>
      </c>
      <c r="Q224" s="152">
        <v>5.0000000000000002E-5</v>
      </c>
      <c r="R224" s="152">
        <f t="shared" si="46"/>
        <v>1E-4</v>
      </c>
      <c r="S224" s="152">
        <v>0</v>
      </c>
      <c r="T224" s="153">
        <f t="shared" si="47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209</v>
      </c>
      <c r="AT224" s="154" t="s">
        <v>157</v>
      </c>
      <c r="AU224" s="154" t="s">
        <v>86</v>
      </c>
      <c r="AY224" s="14" t="s">
        <v>154</v>
      </c>
      <c r="BE224" s="155">
        <f t="shared" si="48"/>
        <v>0</v>
      </c>
      <c r="BF224" s="155">
        <f t="shared" si="49"/>
        <v>0</v>
      </c>
      <c r="BG224" s="155">
        <f t="shared" si="50"/>
        <v>0</v>
      </c>
      <c r="BH224" s="155">
        <f t="shared" si="51"/>
        <v>0</v>
      </c>
      <c r="BI224" s="155">
        <f t="shared" si="52"/>
        <v>0</v>
      </c>
      <c r="BJ224" s="14" t="s">
        <v>86</v>
      </c>
      <c r="BK224" s="156">
        <f t="shared" si="53"/>
        <v>0</v>
      </c>
      <c r="BL224" s="14" t="s">
        <v>209</v>
      </c>
      <c r="BM224" s="154" t="s">
        <v>455</v>
      </c>
    </row>
    <row r="225" spans="1:65" s="2" customFormat="1" ht="24" customHeight="1">
      <c r="A225" s="26"/>
      <c r="B225" s="143"/>
      <c r="C225" s="144" t="s">
        <v>456</v>
      </c>
      <c r="D225" s="144" t="s">
        <v>157</v>
      </c>
      <c r="E225" s="145" t="s">
        <v>457</v>
      </c>
      <c r="F225" s="146" t="s">
        <v>458</v>
      </c>
      <c r="G225" s="147" t="s">
        <v>175</v>
      </c>
      <c r="H225" s="148">
        <v>9.5</v>
      </c>
      <c r="I225" s="148"/>
      <c r="J225" s="148"/>
      <c r="K225" s="149"/>
      <c r="L225" s="27"/>
      <c r="M225" s="150" t="s">
        <v>1</v>
      </c>
      <c r="N225" s="151" t="s">
        <v>39</v>
      </c>
      <c r="O225" s="152">
        <v>0.60699999999999998</v>
      </c>
      <c r="P225" s="152">
        <f t="shared" si="45"/>
        <v>5.7664999999999997</v>
      </c>
      <c r="Q225" s="152">
        <v>1.1E-4</v>
      </c>
      <c r="R225" s="152">
        <f t="shared" si="46"/>
        <v>1.0450000000000001E-3</v>
      </c>
      <c r="S225" s="152">
        <v>0</v>
      </c>
      <c r="T225" s="153">
        <f t="shared" si="47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209</v>
      </c>
      <c r="AT225" s="154" t="s">
        <v>157</v>
      </c>
      <c r="AU225" s="154" t="s">
        <v>86</v>
      </c>
      <c r="AY225" s="14" t="s">
        <v>154</v>
      </c>
      <c r="BE225" s="155">
        <f t="shared" si="48"/>
        <v>0</v>
      </c>
      <c r="BF225" s="155">
        <f t="shared" si="49"/>
        <v>0</v>
      </c>
      <c r="BG225" s="155">
        <f t="shared" si="50"/>
        <v>0</v>
      </c>
      <c r="BH225" s="155">
        <f t="shared" si="51"/>
        <v>0</v>
      </c>
      <c r="BI225" s="155">
        <f t="shared" si="52"/>
        <v>0</v>
      </c>
      <c r="BJ225" s="14" t="s">
        <v>86</v>
      </c>
      <c r="BK225" s="156">
        <f t="shared" si="53"/>
        <v>0</v>
      </c>
      <c r="BL225" s="14" t="s">
        <v>209</v>
      </c>
      <c r="BM225" s="154" t="s">
        <v>459</v>
      </c>
    </row>
    <row r="226" spans="1:65" s="2" customFormat="1" ht="36" customHeight="1">
      <c r="A226" s="26"/>
      <c r="B226" s="143"/>
      <c r="C226" s="157" t="s">
        <v>460</v>
      </c>
      <c r="D226" s="157" t="s">
        <v>229</v>
      </c>
      <c r="E226" s="158" t="s">
        <v>461</v>
      </c>
      <c r="F226" s="159" t="s">
        <v>462</v>
      </c>
      <c r="G226" s="160" t="s">
        <v>159</v>
      </c>
      <c r="H226" s="161">
        <v>1</v>
      </c>
      <c r="I226" s="161"/>
      <c r="J226" s="161"/>
      <c r="K226" s="162"/>
      <c r="L226" s="163"/>
      <c r="M226" s="164" t="s">
        <v>1</v>
      </c>
      <c r="N226" s="165" t="s">
        <v>39</v>
      </c>
      <c r="O226" s="152">
        <v>0</v>
      </c>
      <c r="P226" s="152">
        <f t="shared" si="45"/>
        <v>0</v>
      </c>
      <c r="Q226" s="152">
        <v>5.731E-2</v>
      </c>
      <c r="R226" s="152">
        <f t="shared" si="46"/>
        <v>5.731E-2</v>
      </c>
      <c r="S226" s="152">
        <v>0</v>
      </c>
      <c r="T226" s="153">
        <f t="shared" si="47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275</v>
      </c>
      <c r="AT226" s="154" t="s">
        <v>229</v>
      </c>
      <c r="AU226" s="154" t="s">
        <v>86</v>
      </c>
      <c r="AY226" s="14" t="s">
        <v>154</v>
      </c>
      <c r="BE226" s="155">
        <f t="shared" si="48"/>
        <v>0</v>
      </c>
      <c r="BF226" s="155">
        <f t="shared" si="49"/>
        <v>0</v>
      </c>
      <c r="BG226" s="155">
        <f t="shared" si="50"/>
        <v>0</v>
      </c>
      <c r="BH226" s="155">
        <f t="shared" si="51"/>
        <v>0</v>
      </c>
      <c r="BI226" s="155">
        <f t="shared" si="52"/>
        <v>0</v>
      </c>
      <c r="BJ226" s="14" t="s">
        <v>86</v>
      </c>
      <c r="BK226" s="156">
        <f t="shared" si="53"/>
        <v>0</v>
      </c>
      <c r="BL226" s="14" t="s">
        <v>209</v>
      </c>
      <c r="BM226" s="154" t="s">
        <v>463</v>
      </c>
    </row>
    <row r="227" spans="1:65" s="2" customFormat="1" ht="24" customHeight="1">
      <c r="A227" s="26"/>
      <c r="B227" s="143"/>
      <c r="C227" s="144" t="s">
        <v>464</v>
      </c>
      <c r="D227" s="144" t="s">
        <v>157</v>
      </c>
      <c r="E227" s="145" t="s">
        <v>465</v>
      </c>
      <c r="F227" s="146" t="s">
        <v>466</v>
      </c>
      <c r="G227" s="147" t="s">
        <v>159</v>
      </c>
      <c r="H227" s="148">
        <v>6</v>
      </c>
      <c r="I227" s="148"/>
      <c r="J227" s="148"/>
      <c r="K227" s="149"/>
      <c r="L227" s="27"/>
      <c r="M227" s="150" t="s">
        <v>1</v>
      </c>
      <c r="N227" s="151" t="s">
        <v>39</v>
      </c>
      <c r="O227" s="152">
        <v>0.40766000000000002</v>
      </c>
      <c r="P227" s="152">
        <f t="shared" si="45"/>
        <v>2.4459600000000004</v>
      </c>
      <c r="Q227" s="152">
        <v>0</v>
      </c>
      <c r="R227" s="152">
        <f t="shared" si="46"/>
        <v>0</v>
      </c>
      <c r="S227" s="152">
        <v>0</v>
      </c>
      <c r="T227" s="153">
        <f t="shared" si="47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209</v>
      </c>
      <c r="AT227" s="154" t="s">
        <v>157</v>
      </c>
      <c r="AU227" s="154" t="s">
        <v>86</v>
      </c>
      <c r="AY227" s="14" t="s">
        <v>154</v>
      </c>
      <c r="BE227" s="155">
        <f t="shared" si="48"/>
        <v>0</v>
      </c>
      <c r="BF227" s="155">
        <f t="shared" si="49"/>
        <v>0</v>
      </c>
      <c r="BG227" s="155">
        <f t="shared" si="50"/>
        <v>0</v>
      </c>
      <c r="BH227" s="155">
        <f t="shared" si="51"/>
        <v>0</v>
      </c>
      <c r="BI227" s="155">
        <f t="shared" si="52"/>
        <v>0</v>
      </c>
      <c r="BJ227" s="14" t="s">
        <v>86</v>
      </c>
      <c r="BK227" s="156">
        <f t="shared" si="53"/>
        <v>0</v>
      </c>
      <c r="BL227" s="14" t="s">
        <v>209</v>
      </c>
      <c r="BM227" s="154" t="s">
        <v>467</v>
      </c>
    </row>
    <row r="228" spans="1:65" s="2" customFormat="1" ht="24" customHeight="1">
      <c r="A228" s="26"/>
      <c r="B228" s="143"/>
      <c r="C228" s="157" t="s">
        <v>468</v>
      </c>
      <c r="D228" s="157" t="s">
        <v>229</v>
      </c>
      <c r="E228" s="158" t="s">
        <v>469</v>
      </c>
      <c r="F228" s="159" t="s">
        <v>470</v>
      </c>
      <c r="G228" s="160" t="s">
        <v>159</v>
      </c>
      <c r="H228" s="161">
        <v>5</v>
      </c>
      <c r="I228" s="161"/>
      <c r="J228" s="161"/>
      <c r="K228" s="162"/>
      <c r="L228" s="163"/>
      <c r="M228" s="164" t="s">
        <v>1</v>
      </c>
      <c r="N228" s="165" t="s">
        <v>39</v>
      </c>
      <c r="O228" s="152">
        <v>0</v>
      </c>
      <c r="P228" s="152">
        <f t="shared" si="45"/>
        <v>0</v>
      </c>
      <c r="Q228" s="152">
        <v>2.5000000000000001E-2</v>
      </c>
      <c r="R228" s="152">
        <f t="shared" si="46"/>
        <v>0.125</v>
      </c>
      <c r="S228" s="152">
        <v>0</v>
      </c>
      <c r="T228" s="153">
        <f t="shared" si="47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275</v>
      </c>
      <c r="AT228" s="154" t="s">
        <v>229</v>
      </c>
      <c r="AU228" s="154" t="s">
        <v>86</v>
      </c>
      <c r="AY228" s="14" t="s">
        <v>154</v>
      </c>
      <c r="BE228" s="155">
        <f t="shared" si="48"/>
        <v>0</v>
      </c>
      <c r="BF228" s="155">
        <f t="shared" si="49"/>
        <v>0</v>
      </c>
      <c r="BG228" s="155">
        <f t="shared" si="50"/>
        <v>0</v>
      </c>
      <c r="BH228" s="155">
        <f t="shared" si="51"/>
        <v>0</v>
      </c>
      <c r="BI228" s="155">
        <f t="shared" si="52"/>
        <v>0</v>
      </c>
      <c r="BJ228" s="14" t="s">
        <v>86</v>
      </c>
      <c r="BK228" s="156">
        <f t="shared" si="53"/>
        <v>0</v>
      </c>
      <c r="BL228" s="14" t="s">
        <v>209</v>
      </c>
      <c r="BM228" s="154" t="s">
        <v>471</v>
      </c>
    </row>
    <row r="229" spans="1:65" s="2" customFormat="1" ht="24" customHeight="1">
      <c r="A229" s="26"/>
      <c r="B229" s="143"/>
      <c r="C229" s="157" t="s">
        <v>472</v>
      </c>
      <c r="D229" s="157" t="s">
        <v>229</v>
      </c>
      <c r="E229" s="158" t="s">
        <v>473</v>
      </c>
      <c r="F229" s="159" t="s">
        <v>474</v>
      </c>
      <c r="G229" s="160" t="s">
        <v>159</v>
      </c>
      <c r="H229" s="161">
        <v>1</v>
      </c>
      <c r="I229" s="161"/>
      <c r="J229" s="161"/>
      <c r="K229" s="162"/>
      <c r="L229" s="163"/>
      <c r="M229" s="164" t="s">
        <v>1</v>
      </c>
      <c r="N229" s="165" t="s">
        <v>39</v>
      </c>
      <c r="O229" s="152">
        <v>0</v>
      </c>
      <c r="P229" s="152">
        <f t="shared" si="45"/>
        <v>0</v>
      </c>
      <c r="Q229" s="152">
        <v>2.5000000000000001E-2</v>
      </c>
      <c r="R229" s="152">
        <f t="shared" si="46"/>
        <v>2.5000000000000001E-2</v>
      </c>
      <c r="S229" s="152">
        <v>0</v>
      </c>
      <c r="T229" s="153">
        <f t="shared" si="47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275</v>
      </c>
      <c r="AT229" s="154" t="s">
        <v>229</v>
      </c>
      <c r="AU229" s="154" t="s">
        <v>86</v>
      </c>
      <c r="AY229" s="14" t="s">
        <v>154</v>
      </c>
      <c r="BE229" s="155">
        <f t="shared" si="48"/>
        <v>0</v>
      </c>
      <c r="BF229" s="155">
        <f t="shared" si="49"/>
        <v>0</v>
      </c>
      <c r="BG229" s="155">
        <f t="shared" si="50"/>
        <v>0</v>
      </c>
      <c r="BH229" s="155">
        <f t="shared" si="51"/>
        <v>0</v>
      </c>
      <c r="BI229" s="155">
        <f t="shared" si="52"/>
        <v>0</v>
      </c>
      <c r="BJ229" s="14" t="s">
        <v>86</v>
      </c>
      <c r="BK229" s="156">
        <f t="shared" si="53"/>
        <v>0</v>
      </c>
      <c r="BL229" s="14" t="s">
        <v>209</v>
      </c>
      <c r="BM229" s="154" t="s">
        <v>475</v>
      </c>
    </row>
    <row r="230" spans="1:65" s="2" customFormat="1" ht="24" customHeight="1">
      <c r="A230" s="26"/>
      <c r="B230" s="143"/>
      <c r="C230" s="144" t="s">
        <v>476</v>
      </c>
      <c r="D230" s="144" t="s">
        <v>157</v>
      </c>
      <c r="E230" s="145" t="s">
        <v>477</v>
      </c>
      <c r="F230" s="146" t="s">
        <v>478</v>
      </c>
      <c r="G230" s="147" t="s">
        <v>159</v>
      </c>
      <c r="H230" s="148">
        <v>3</v>
      </c>
      <c r="I230" s="148"/>
      <c r="J230" s="148"/>
      <c r="K230" s="149"/>
      <c r="L230" s="27"/>
      <c r="M230" s="150" t="s">
        <v>1</v>
      </c>
      <c r="N230" s="151" t="s">
        <v>39</v>
      </c>
      <c r="O230" s="152">
        <v>0.66966000000000003</v>
      </c>
      <c r="P230" s="152">
        <f t="shared" si="45"/>
        <v>2.0089800000000002</v>
      </c>
      <c r="Q230" s="152">
        <v>0</v>
      </c>
      <c r="R230" s="152">
        <f t="shared" si="46"/>
        <v>0</v>
      </c>
      <c r="S230" s="152">
        <v>0</v>
      </c>
      <c r="T230" s="153">
        <f t="shared" si="47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209</v>
      </c>
      <c r="AT230" s="154" t="s">
        <v>157</v>
      </c>
      <c r="AU230" s="154" t="s">
        <v>86</v>
      </c>
      <c r="AY230" s="14" t="s">
        <v>154</v>
      </c>
      <c r="BE230" s="155">
        <f t="shared" si="48"/>
        <v>0</v>
      </c>
      <c r="BF230" s="155">
        <f t="shared" si="49"/>
        <v>0</v>
      </c>
      <c r="BG230" s="155">
        <f t="shared" si="50"/>
        <v>0</v>
      </c>
      <c r="BH230" s="155">
        <f t="shared" si="51"/>
        <v>0</v>
      </c>
      <c r="BI230" s="155">
        <f t="shared" si="52"/>
        <v>0</v>
      </c>
      <c r="BJ230" s="14" t="s">
        <v>86</v>
      </c>
      <c r="BK230" s="156">
        <f t="shared" si="53"/>
        <v>0</v>
      </c>
      <c r="BL230" s="14" t="s">
        <v>209</v>
      </c>
      <c r="BM230" s="154" t="s">
        <v>479</v>
      </c>
    </row>
    <row r="231" spans="1:65" s="2" customFormat="1" ht="24" customHeight="1">
      <c r="A231" s="26"/>
      <c r="B231" s="143"/>
      <c r="C231" s="157" t="s">
        <v>480</v>
      </c>
      <c r="D231" s="157" t="s">
        <v>229</v>
      </c>
      <c r="E231" s="158" t="s">
        <v>481</v>
      </c>
      <c r="F231" s="159" t="s">
        <v>482</v>
      </c>
      <c r="G231" s="160" t="s">
        <v>159</v>
      </c>
      <c r="H231" s="161">
        <v>2</v>
      </c>
      <c r="I231" s="161"/>
      <c r="J231" s="161"/>
      <c r="K231" s="162"/>
      <c r="L231" s="163"/>
      <c r="M231" s="164" t="s">
        <v>1</v>
      </c>
      <c r="N231" s="165" t="s">
        <v>39</v>
      </c>
      <c r="O231" s="152">
        <v>0</v>
      </c>
      <c r="P231" s="152">
        <f t="shared" si="45"/>
        <v>0</v>
      </c>
      <c r="Q231" s="152">
        <v>2.5000000000000001E-2</v>
      </c>
      <c r="R231" s="152">
        <f t="shared" si="46"/>
        <v>0.05</v>
      </c>
      <c r="S231" s="152">
        <v>0</v>
      </c>
      <c r="T231" s="153">
        <f t="shared" si="47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4" t="s">
        <v>275</v>
      </c>
      <c r="AT231" s="154" t="s">
        <v>229</v>
      </c>
      <c r="AU231" s="154" t="s">
        <v>86</v>
      </c>
      <c r="AY231" s="14" t="s">
        <v>154</v>
      </c>
      <c r="BE231" s="155">
        <f t="shared" si="48"/>
        <v>0</v>
      </c>
      <c r="BF231" s="155">
        <f t="shared" si="49"/>
        <v>0</v>
      </c>
      <c r="BG231" s="155">
        <f t="shared" si="50"/>
        <v>0</v>
      </c>
      <c r="BH231" s="155">
        <f t="shared" si="51"/>
        <v>0</v>
      </c>
      <c r="BI231" s="155">
        <f t="shared" si="52"/>
        <v>0</v>
      </c>
      <c r="BJ231" s="14" t="s">
        <v>86</v>
      </c>
      <c r="BK231" s="156">
        <f t="shared" si="53"/>
        <v>0</v>
      </c>
      <c r="BL231" s="14" t="s">
        <v>209</v>
      </c>
      <c r="BM231" s="154" t="s">
        <v>483</v>
      </c>
    </row>
    <row r="232" spans="1:65" s="2" customFormat="1" ht="24" customHeight="1">
      <c r="A232" s="26"/>
      <c r="B232" s="143"/>
      <c r="C232" s="157" t="s">
        <v>484</v>
      </c>
      <c r="D232" s="157" t="s">
        <v>229</v>
      </c>
      <c r="E232" s="158" t="s">
        <v>485</v>
      </c>
      <c r="F232" s="159" t="s">
        <v>486</v>
      </c>
      <c r="G232" s="160" t="s">
        <v>159</v>
      </c>
      <c r="H232" s="161">
        <v>1</v>
      </c>
      <c r="I232" s="161"/>
      <c r="J232" s="161"/>
      <c r="K232" s="162"/>
      <c r="L232" s="163"/>
      <c r="M232" s="164" t="s">
        <v>1</v>
      </c>
      <c r="N232" s="165" t="s">
        <v>39</v>
      </c>
      <c r="O232" s="152">
        <v>0</v>
      </c>
      <c r="P232" s="152">
        <f t="shared" si="45"/>
        <v>0</v>
      </c>
      <c r="Q232" s="152">
        <v>2.5000000000000001E-2</v>
      </c>
      <c r="R232" s="152">
        <f t="shared" si="46"/>
        <v>2.5000000000000001E-2</v>
      </c>
      <c r="S232" s="152">
        <v>0</v>
      </c>
      <c r="T232" s="153">
        <f t="shared" si="47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275</v>
      </c>
      <c r="AT232" s="154" t="s">
        <v>229</v>
      </c>
      <c r="AU232" s="154" t="s">
        <v>86</v>
      </c>
      <c r="AY232" s="14" t="s">
        <v>154</v>
      </c>
      <c r="BE232" s="155">
        <f t="shared" si="48"/>
        <v>0</v>
      </c>
      <c r="BF232" s="155">
        <f t="shared" si="49"/>
        <v>0</v>
      </c>
      <c r="BG232" s="155">
        <f t="shared" si="50"/>
        <v>0</v>
      </c>
      <c r="BH232" s="155">
        <f t="shared" si="51"/>
        <v>0</v>
      </c>
      <c r="BI232" s="155">
        <f t="shared" si="52"/>
        <v>0</v>
      </c>
      <c r="BJ232" s="14" t="s">
        <v>86</v>
      </c>
      <c r="BK232" s="156">
        <f t="shared" si="53"/>
        <v>0</v>
      </c>
      <c r="BL232" s="14" t="s">
        <v>209</v>
      </c>
      <c r="BM232" s="154" t="s">
        <v>487</v>
      </c>
    </row>
    <row r="233" spans="1:65" s="2" customFormat="1" ht="24" customHeight="1">
      <c r="A233" s="26"/>
      <c r="B233" s="143"/>
      <c r="C233" s="144" t="s">
        <v>488</v>
      </c>
      <c r="D233" s="144" t="s">
        <v>157</v>
      </c>
      <c r="E233" s="145" t="s">
        <v>489</v>
      </c>
      <c r="F233" s="146" t="s">
        <v>490</v>
      </c>
      <c r="G233" s="147" t="s">
        <v>159</v>
      </c>
      <c r="H233" s="148">
        <v>4</v>
      </c>
      <c r="I233" s="148"/>
      <c r="J233" s="148"/>
      <c r="K233" s="149"/>
      <c r="L233" s="27"/>
      <c r="M233" s="150" t="s">
        <v>1</v>
      </c>
      <c r="N233" s="151" t="s">
        <v>39</v>
      </c>
      <c r="O233" s="152">
        <v>0.115</v>
      </c>
      <c r="P233" s="152">
        <f t="shared" si="45"/>
        <v>0.46</v>
      </c>
      <c r="Q233" s="152">
        <v>0</v>
      </c>
      <c r="R233" s="152">
        <f t="shared" si="46"/>
        <v>0</v>
      </c>
      <c r="S233" s="152">
        <v>1E-3</v>
      </c>
      <c r="T233" s="153">
        <f t="shared" si="47"/>
        <v>4.0000000000000001E-3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209</v>
      </c>
      <c r="AT233" s="154" t="s">
        <v>157</v>
      </c>
      <c r="AU233" s="154" t="s">
        <v>86</v>
      </c>
      <c r="AY233" s="14" t="s">
        <v>154</v>
      </c>
      <c r="BE233" s="155">
        <f t="shared" si="48"/>
        <v>0</v>
      </c>
      <c r="BF233" s="155">
        <f t="shared" si="49"/>
        <v>0</v>
      </c>
      <c r="BG233" s="155">
        <f t="shared" si="50"/>
        <v>0</v>
      </c>
      <c r="BH233" s="155">
        <f t="shared" si="51"/>
        <v>0</v>
      </c>
      <c r="BI233" s="155">
        <f t="shared" si="52"/>
        <v>0</v>
      </c>
      <c r="BJ233" s="14" t="s">
        <v>86</v>
      </c>
      <c r="BK233" s="156">
        <f t="shared" si="53"/>
        <v>0</v>
      </c>
      <c r="BL233" s="14" t="s">
        <v>209</v>
      </c>
      <c r="BM233" s="154" t="s">
        <v>491</v>
      </c>
    </row>
    <row r="234" spans="1:65" s="2" customFormat="1" ht="24" customHeight="1">
      <c r="A234" s="26"/>
      <c r="B234" s="143"/>
      <c r="C234" s="144" t="s">
        <v>492</v>
      </c>
      <c r="D234" s="144" t="s">
        <v>157</v>
      </c>
      <c r="E234" s="145" t="s">
        <v>493</v>
      </c>
      <c r="F234" s="146" t="s">
        <v>494</v>
      </c>
      <c r="G234" s="147" t="s">
        <v>159</v>
      </c>
      <c r="H234" s="148">
        <v>3</v>
      </c>
      <c r="I234" s="148"/>
      <c r="J234" s="148"/>
      <c r="K234" s="149"/>
      <c r="L234" s="27"/>
      <c r="M234" s="150" t="s">
        <v>1</v>
      </c>
      <c r="N234" s="151" t="s">
        <v>39</v>
      </c>
      <c r="O234" s="152">
        <v>0.156</v>
      </c>
      <c r="P234" s="152">
        <f t="shared" si="45"/>
        <v>0.46799999999999997</v>
      </c>
      <c r="Q234" s="152">
        <v>0</v>
      </c>
      <c r="R234" s="152">
        <f t="shared" si="46"/>
        <v>0</v>
      </c>
      <c r="S234" s="152">
        <v>2E-3</v>
      </c>
      <c r="T234" s="153">
        <f t="shared" si="47"/>
        <v>6.0000000000000001E-3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209</v>
      </c>
      <c r="AT234" s="154" t="s">
        <v>157</v>
      </c>
      <c r="AU234" s="154" t="s">
        <v>86</v>
      </c>
      <c r="AY234" s="14" t="s">
        <v>154</v>
      </c>
      <c r="BE234" s="155">
        <f t="shared" si="48"/>
        <v>0</v>
      </c>
      <c r="BF234" s="155">
        <f t="shared" si="49"/>
        <v>0</v>
      </c>
      <c r="BG234" s="155">
        <f t="shared" si="50"/>
        <v>0</v>
      </c>
      <c r="BH234" s="155">
        <f t="shared" si="51"/>
        <v>0</v>
      </c>
      <c r="BI234" s="155">
        <f t="shared" si="52"/>
        <v>0</v>
      </c>
      <c r="BJ234" s="14" t="s">
        <v>86</v>
      </c>
      <c r="BK234" s="156">
        <f t="shared" si="53"/>
        <v>0</v>
      </c>
      <c r="BL234" s="14" t="s">
        <v>209</v>
      </c>
      <c r="BM234" s="154" t="s">
        <v>495</v>
      </c>
    </row>
    <row r="235" spans="1:65" s="2" customFormat="1" ht="24" customHeight="1">
      <c r="A235" s="26"/>
      <c r="B235" s="143"/>
      <c r="C235" s="144" t="s">
        <v>496</v>
      </c>
      <c r="D235" s="144" t="s">
        <v>157</v>
      </c>
      <c r="E235" s="145" t="s">
        <v>497</v>
      </c>
      <c r="F235" s="146" t="s">
        <v>498</v>
      </c>
      <c r="G235" s="147" t="s">
        <v>159</v>
      </c>
      <c r="H235" s="148">
        <v>6</v>
      </c>
      <c r="I235" s="148"/>
      <c r="J235" s="148"/>
      <c r="K235" s="149"/>
      <c r="L235" s="27"/>
      <c r="M235" s="150" t="s">
        <v>1</v>
      </c>
      <c r="N235" s="151" t="s">
        <v>39</v>
      </c>
      <c r="O235" s="152">
        <v>0.31206</v>
      </c>
      <c r="P235" s="152">
        <f t="shared" si="45"/>
        <v>1.87236</v>
      </c>
      <c r="Q235" s="152">
        <v>0</v>
      </c>
      <c r="R235" s="152">
        <f t="shared" si="46"/>
        <v>0</v>
      </c>
      <c r="S235" s="152">
        <v>0</v>
      </c>
      <c r="T235" s="153">
        <f t="shared" si="47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209</v>
      </c>
      <c r="AT235" s="154" t="s">
        <v>157</v>
      </c>
      <c r="AU235" s="154" t="s">
        <v>86</v>
      </c>
      <c r="AY235" s="14" t="s">
        <v>154</v>
      </c>
      <c r="BE235" s="155">
        <f t="shared" si="48"/>
        <v>0</v>
      </c>
      <c r="BF235" s="155">
        <f t="shared" si="49"/>
        <v>0</v>
      </c>
      <c r="BG235" s="155">
        <f t="shared" si="50"/>
        <v>0</v>
      </c>
      <c r="BH235" s="155">
        <f t="shared" si="51"/>
        <v>0</v>
      </c>
      <c r="BI235" s="155">
        <f t="shared" si="52"/>
        <v>0</v>
      </c>
      <c r="BJ235" s="14" t="s">
        <v>86</v>
      </c>
      <c r="BK235" s="156">
        <f t="shared" si="53"/>
        <v>0</v>
      </c>
      <c r="BL235" s="14" t="s">
        <v>209</v>
      </c>
      <c r="BM235" s="154" t="s">
        <v>499</v>
      </c>
    </row>
    <row r="236" spans="1:65" s="2" customFormat="1" ht="24" customHeight="1">
      <c r="A236" s="26"/>
      <c r="B236" s="143"/>
      <c r="C236" s="157" t="s">
        <v>500</v>
      </c>
      <c r="D236" s="157" t="s">
        <v>229</v>
      </c>
      <c r="E236" s="158" t="s">
        <v>501</v>
      </c>
      <c r="F236" s="159" t="s">
        <v>502</v>
      </c>
      <c r="G236" s="160" t="s">
        <v>159</v>
      </c>
      <c r="H236" s="161">
        <v>6</v>
      </c>
      <c r="I236" s="161"/>
      <c r="J236" s="161"/>
      <c r="K236" s="162"/>
      <c r="L236" s="163"/>
      <c r="M236" s="164" t="s">
        <v>1</v>
      </c>
      <c r="N236" s="165" t="s">
        <v>39</v>
      </c>
      <c r="O236" s="152">
        <v>0</v>
      </c>
      <c r="P236" s="152">
        <f t="shared" si="45"/>
        <v>0</v>
      </c>
      <c r="Q236" s="152">
        <v>2.9E-4</v>
      </c>
      <c r="R236" s="152">
        <f t="shared" si="46"/>
        <v>1.74E-3</v>
      </c>
      <c r="S236" s="152">
        <v>0</v>
      </c>
      <c r="T236" s="153">
        <f t="shared" si="47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4" t="s">
        <v>275</v>
      </c>
      <c r="AT236" s="154" t="s">
        <v>229</v>
      </c>
      <c r="AU236" s="154" t="s">
        <v>86</v>
      </c>
      <c r="AY236" s="14" t="s">
        <v>154</v>
      </c>
      <c r="BE236" s="155">
        <f t="shared" si="48"/>
        <v>0</v>
      </c>
      <c r="BF236" s="155">
        <f t="shared" si="49"/>
        <v>0</v>
      </c>
      <c r="BG236" s="155">
        <f t="shared" si="50"/>
        <v>0</v>
      </c>
      <c r="BH236" s="155">
        <f t="shared" si="51"/>
        <v>0</v>
      </c>
      <c r="BI236" s="155">
        <f t="shared" si="52"/>
        <v>0</v>
      </c>
      <c r="BJ236" s="14" t="s">
        <v>86</v>
      </c>
      <c r="BK236" s="156">
        <f t="shared" si="53"/>
        <v>0</v>
      </c>
      <c r="BL236" s="14" t="s">
        <v>209</v>
      </c>
      <c r="BM236" s="154" t="s">
        <v>503</v>
      </c>
    </row>
    <row r="237" spans="1:65" s="2" customFormat="1" ht="24" customHeight="1">
      <c r="A237" s="26"/>
      <c r="B237" s="143"/>
      <c r="C237" s="144" t="s">
        <v>504</v>
      </c>
      <c r="D237" s="144" t="s">
        <v>157</v>
      </c>
      <c r="E237" s="145" t="s">
        <v>505</v>
      </c>
      <c r="F237" s="146" t="s">
        <v>506</v>
      </c>
      <c r="G237" s="147" t="s">
        <v>159</v>
      </c>
      <c r="H237" s="148">
        <v>3</v>
      </c>
      <c r="I237" s="148"/>
      <c r="J237" s="148"/>
      <c r="K237" s="149"/>
      <c r="L237" s="27"/>
      <c r="M237" s="150" t="s">
        <v>1</v>
      </c>
      <c r="N237" s="151" t="s">
        <v>39</v>
      </c>
      <c r="O237" s="152">
        <v>0.62405999999999995</v>
      </c>
      <c r="P237" s="152">
        <f t="shared" si="45"/>
        <v>1.8721799999999997</v>
      </c>
      <c r="Q237" s="152">
        <v>0</v>
      </c>
      <c r="R237" s="152">
        <f t="shared" si="46"/>
        <v>0</v>
      </c>
      <c r="S237" s="152">
        <v>0</v>
      </c>
      <c r="T237" s="153">
        <f t="shared" si="47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209</v>
      </c>
      <c r="AT237" s="154" t="s">
        <v>157</v>
      </c>
      <c r="AU237" s="154" t="s">
        <v>86</v>
      </c>
      <c r="AY237" s="14" t="s">
        <v>154</v>
      </c>
      <c r="BE237" s="155">
        <f t="shared" si="48"/>
        <v>0</v>
      </c>
      <c r="BF237" s="155">
        <f t="shared" si="49"/>
        <v>0</v>
      </c>
      <c r="BG237" s="155">
        <f t="shared" si="50"/>
        <v>0</v>
      </c>
      <c r="BH237" s="155">
        <f t="shared" si="51"/>
        <v>0</v>
      </c>
      <c r="BI237" s="155">
        <f t="shared" si="52"/>
        <v>0</v>
      </c>
      <c r="BJ237" s="14" t="s">
        <v>86</v>
      </c>
      <c r="BK237" s="156">
        <f t="shared" si="53"/>
        <v>0</v>
      </c>
      <c r="BL237" s="14" t="s">
        <v>209</v>
      </c>
      <c r="BM237" s="154" t="s">
        <v>507</v>
      </c>
    </row>
    <row r="238" spans="1:65" s="2" customFormat="1" ht="24" customHeight="1">
      <c r="A238" s="26"/>
      <c r="B238" s="143"/>
      <c r="C238" s="157" t="s">
        <v>508</v>
      </c>
      <c r="D238" s="157" t="s">
        <v>229</v>
      </c>
      <c r="E238" s="158" t="s">
        <v>509</v>
      </c>
      <c r="F238" s="159" t="s">
        <v>510</v>
      </c>
      <c r="G238" s="160" t="s">
        <v>159</v>
      </c>
      <c r="H238" s="161">
        <v>3</v>
      </c>
      <c r="I238" s="161"/>
      <c r="J238" s="161"/>
      <c r="K238" s="162"/>
      <c r="L238" s="163"/>
      <c r="M238" s="164" t="s">
        <v>1</v>
      </c>
      <c r="N238" s="165" t="s">
        <v>39</v>
      </c>
      <c r="O238" s="152">
        <v>0</v>
      </c>
      <c r="P238" s="152">
        <f t="shared" si="45"/>
        <v>0</v>
      </c>
      <c r="Q238" s="152">
        <v>2.9E-4</v>
      </c>
      <c r="R238" s="152">
        <f t="shared" si="46"/>
        <v>8.7000000000000001E-4</v>
      </c>
      <c r="S238" s="152">
        <v>0</v>
      </c>
      <c r="T238" s="153">
        <f t="shared" si="47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4" t="s">
        <v>275</v>
      </c>
      <c r="AT238" s="154" t="s">
        <v>229</v>
      </c>
      <c r="AU238" s="154" t="s">
        <v>86</v>
      </c>
      <c r="AY238" s="14" t="s">
        <v>154</v>
      </c>
      <c r="BE238" s="155">
        <f t="shared" si="48"/>
        <v>0</v>
      </c>
      <c r="BF238" s="155">
        <f t="shared" si="49"/>
        <v>0</v>
      </c>
      <c r="BG238" s="155">
        <f t="shared" si="50"/>
        <v>0</v>
      </c>
      <c r="BH238" s="155">
        <f t="shared" si="51"/>
        <v>0</v>
      </c>
      <c r="BI238" s="155">
        <f t="shared" si="52"/>
        <v>0</v>
      </c>
      <c r="BJ238" s="14" t="s">
        <v>86</v>
      </c>
      <c r="BK238" s="156">
        <f t="shared" si="53"/>
        <v>0</v>
      </c>
      <c r="BL238" s="14" t="s">
        <v>209</v>
      </c>
      <c r="BM238" s="154" t="s">
        <v>511</v>
      </c>
    </row>
    <row r="239" spans="1:65" s="2" customFormat="1" ht="24" customHeight="1">
      <c r="A239" s="26"/>
      <c r="B239" s="143"/>
      <c r="C239" s="144" t="s">
        <v>512</v>
      </c>
      <c r="D239" s="144" t="s">
        <v>157</v>
      </c>
      <c r="E239" s="145" t="s">
        <v>513</v>
      </c>
      <c r="F239" s="146" t="s">
        <v>514</v>
      </c>
      <c r="G239" s="147" t="s">
        <v>159</v>
      </c>
      <c r="H239" s="148">
        <v>12</v>
      </c>
      <c r="I239" s="148"/>
      <c r="J239" s="148"/>
      <c r="K239" s="149"/>
      <c r="L239" s="27"/>
      <c r="M239" s="150" t="s">
        <v>1</v>
      </c>
      <c r="N239" s="151" t="s">
        <v>39</v>
      </c>
      <c r="O239" s="152">
        <v>0.46184999999999998</v>
      </c>
      <c r="P239" s="152">
        <f t="shared" si="45"/>
        <v>5.5421999999999993</v>
      </c>
      <c r="Q239" s="152">
        <v>2.6400000000000002E-4</v>
      </c>
      <c r="R239" s="152">
        <f t="shared" si="46"/>
        <v>3.1680000000000002E-3</v>
      </c>
      <c r="S239" s="152">
        <v>0</v>
      </c>
      <c r="T239" s="153">
        <f t="shared" si="47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4" t="s">
        <v>209</v>
      </c>
      <c r="AT239" s="154" t="s">
        <v>157</v>
      </c>
      <c r="AU239" s="154" t="s">
        <v>86</v>
      </c>
      <c r="AY239" s="14" t="s">
        <v>154</v>
      </c>
      <c r="BE239" s="155">
        <f t="shared" si="48"/>
        <v>0</v>
      </c>
      <c r="BF239" s="155">
        <f t="shared" si="49"/>
        <v>0</v>
      </c>
      <c r="BG239" s="155">
        <f t="shared" si="50"/>
        <v>0</v>
      </c>
      <c r="BH239" s="155">
        <f t="shared" si="51"/>
        <v>0</v>
      </c>
      <c r="BI239" s="155">
        <f t="shared" si="52"/>
        <v>0</v>
      </c>
      <c r="BJ239" s="14" t="s">
        <v>86</v>
      </c>
      <c r="BK239" s="156">
        <f t="shared" si="53"/>
        <v>0</v>
      </c>
      <c r="BL239" s="14" t="s">
        <v>209</v>
      </c>
      <c r="BM239" s="154" t="s">
        <v>515</v>
      </c>
    </row>
    <row r="240" spans="1:65" s="2" customFormat="1" ht="24" customHeight="1">
      <c r="A240" s="26"/>
      <c r="B240" s="143"/>
      <c r="C240" s="157" t="s">
        <v>516</v>
      </c>
      <c r="D240" s="157" t="s">
        <v>229</v>
      </c>
      <c r="E240" s="158" t="s">
        <v>517</v>
      </c>
      <c r="F240" s="159" t="s">
        <v>518</v>
      </c>
      <c r="G240" s="160" t="s">
        <v>175</v>
      </c>
      <c r="H240" s="161">
        <v>14.4</v>
      </c>
      <c r="I240" s="161"/>
      <c r="J240" s="161"/>
      <c r="K240" s="162"/>
      <c r="L240" s="163"/>
      <c r="M240" s="164" t="s">
        <v>1</v>
      </c>
      <c r="N240" s="165" t="s">
        <v>39</v>
      </c>
      <c r="O240" s="152">
        <v>0</v>
      </c>
      <c r="P240" s="152">
        <f t="shared" si="45"/>
        <v>0</v>
      </c>
      <c r="Q240" s="152">
        <v>9.7999999999999997E-4</v>
      </c>
      <c r="R240" s="152">
        <f t="shared" si="46"/>
        <v>1.4112E-2</v>
      </c>
      <c r="S240" s="152">
        <v>0</v>
      </c>
      <c r="T240" s="153">
        <f t="shared" si="47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275</v>
      </c>
      <c r="AT240" s="154" t="s">
        <v>229</v>
      </c>
      <c r="AU240" s="154" t="s">
        <v>86</v>
      </c>
      <c r="AY240" s="14" t="s">
        <v>154</v>
      </c>
      <c r="BE240" s="155">
        <f t="shared" si="48"/>
        <v>0</v>
      </c>
      <c r="BF240" s="155">
        <f t="shared" si="49"/>
        <v>0</v>
      </c>
      <c r="BG240" s="155">
        <f t="shared" si="50"/>
        <v>0</v>
      </c>
      <c r="BH240" s="155">
        <f t="shared" si="51"/>
        <v>0</v>
      </c>
      <c r="BI240" s="155">
        <f t="shared" si="52"/>
        <v>0</v>
      </c>
      <c r="BJ240" s="14" t="s">
        <v>86</v>
      </c>
      <c r="BK240" s="156">
        <f t="shared" si="53"/>
        <v>0</v>
      </c>
      <c r="BL240" s="14" t="s">
        <v>209</v>
      </c>
      <c r="BM240" s="154" t="s">
        <v>519</v>
      </c>
    </row>
    <row r="241" spans="1:65" s="2" customFormat="1" ht="24" customHeight="1">
      <c r="A241" s="26"/>
      <c r="B241" s="143"/>
      <c r="C241" s="157" t="s">
        <v>520</v>
      </c>
      <c r="D241" s="157" t="s">
        <v>229</v>
      </c>
      <c r="E241" s="158" t="s">
        <v>521</v>
      </c>
      <c r="F241" s="159" t="s">
        <v>522</v>
      </c>
      <c r="G241" s="160" t="s">
        <v>159</v>
      </c>
      <c r="H241" s="161">
        <v>12</v>
      </c>
      <c r="I241" s="161"/>
      <c r="J241" s="161"/>
      <c r="K241" s="162"/>
      <c r="L241" s="163"/>
      <c r="M241" s="164" t="s">
        <v>1</v>
      </c>
      <c r="N241" s="165" t="s">
        <v>39</v>
      </c>
      <c r="O241" s="152">
        <v>0</v>
      </c>
      <c r="P241" s="152">
        <f t="shared" si="45"/>
        <v>0</v>
      </c>
      <c r="Q241" s="152">
        <v>1E-4</v>
      </c>
      <c r="R241" s="152">
        <f t="shared" si="46"/>
        <v>1.2000000000000001E-3</v>
      </c>
      <c r="S241" s="152">
        <v>0</v>
      </c>
      <c r="T241" s="153">
        <f t="shared" si="47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275</v>
      </c>
      <c r="AT241" s="154" t="s">
        <v>229</v>
      </c>
      <c r="AU241" s="154" t="s">
        <v>86</v>
      </c>
      <c r="AY241" s="14" t="s">
        <v>154</v>
      </c>
      <c r="BE241" s="155">
        <f t="shared" si="48"/>
        <v>0</v>
      </c>
      <c r="BF241" s="155">
        <f t="shared" si="49"/>
        <v>0</v>
      </c>
      <c r="BG241" s="155">
        <f t="shared" si="50"/>
        <v>0</v>
      </c>
      <c r="BH241" s="155">
        <f t="shared" si="51"/>
        <v>0</v>
      </c>
      <c r="BI241" s="155">
        <f t="shared" si="52"/>
        <v>0</v>
      </c>
      <c r="BJ241" s="14" t="s">
        <v>86</v>
      </c>
      <c r="BK241" s="156">
        <f t="shared" si="53"/>
        <v>0</v>
      </c>
      <c r="BL241" s="14" t="s">
        <v>209</v>
      </c>
      <c r="BM241" s="154" t="s">
        <v>523</v>
      </c>
    </row>
    <row r="242" spans="1:65" s="2" customFormat="1" ht="24" customHeight="1">
      <c r="A242" s="26"/>
      <c r="B242" s="143"/>
      <c r="C242" s="144" t="s">
        <v>524</v>
      </c>
      <c r="D242" s="144" t="s">
        <v>157</v>
      </c>
      <c r="E242" s="145" t="s">
        <v>525</v>
      </c>
      <c r="F242" s="146" t="s">
        <v>526</v>
      </c>
      <c r="G242" s="147" t="s">
        <v>159</v>
      </c>
      <c r="H242" s="148">
        <v>6</v>
      </c>
      <c r="I242" s="148"/>
      <c r="J242" s="148"/>
      <c r="K242" s="149"/>
      <c r="L242" s="27"/>
      <c r="M242" s="150" t="s">
        <v>1</v>
      </c>
      <c r="N242" s="151" t="s">
        <v>39</v>
      </c>
      <c r="O242" s="152">
        <v>2.5507200000000001</v>
      </c>
      <c r="P242" s="152">
        <f t="shared" si="45"/>
        <v>15.304320000000001</v>
      </c>
      <c r="Q242" s="152">
        <v>4.4999999999999999E-4</v>
      </c>
      <c r="R242" s="152">
        <f t="shared" si="46"/>
        <v>2.7000000000000001E-3</v>
      </c>
      <c r="S242" s="152">
        <v>0</v>
      </c>
      <c r="T242" s="153">
        <f t="shared" si="47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4" t="s">
        <v>209</v>
      </c>
      <c r="AT242" s="154" t="s">
        <v>157</v>
      </c>
      <c r="AU242" s="154" t="s">
        <v>86</v>
      </c>
      <c r="AY242" s="14" t="s">
        <v>154</v>
      </c>
      <c r="BE242" s="155">
        <f t="shared" si="48"/>
        <v>0</v>
      </c>
      <c r="BF242" s="155">
        <f t="shared" si="49"/>
        <v>0</v>
      </c>
      <c r="BG242" s="155">
        <f t="shared" si="50"/>
        <v>0</v>
      </c>
      <c r="BH242" s="155">
        <f t="shared" si="51"/>
        <v>0</v>
      </c>
      <c r="BI242" s="155">
        <f t="shared" si="52"/>
        <v>0</v>
      </c>
      <c r="BJ242" s="14" t="s">
        <v>86</v>
      </c>
      <c r="BK242" s="156">
        <f t="shared" si="53"/>
        <v>0</v>
      </c>
      <c r="BL242" s="14" t="s">
        <v>209</v>
      </c>
      <c r="BM242" s="154" t="s">
        <v>527</v>
      </c>
    </row>
    <row r="243" spans="1:65" s="2" customFormat="1" ht="24" customHeight="1">
      <c r="A243" s="26"/>
      <c r="B243" s="143"/>
      <c r="C243" s="157" t="s">
        <v>528</v>
      </c>
      <c r="D243" s="157" t="s">
        <v>229</v>
      </c>
      <c r="E243" s="158" t="s">
        <v>529</v>
      </c>
      <c r="F243" s="159" t="s">
        <v>530</v>
      </c>
      <c r="G243" s="160" t="s">
        <v>159</v>
      </c>
      <c r="H243" s="161">
        <v>5</v>
      </c>
      <c r="I243" s="161"/>
      <c r="J243" s="161"/>
      <c r="K243" s="162"/>
      <c r="L243" s="163"/>
      <c r="M243" s="164" t="s">
        <v>1</v>
      </c>
      <c r="N243" s="165" t="s">
        <v>39</v>
      </c>
      <c r="O243" s="152">
        <v>0</v>
      </c>
      <c r="P243" s="152">
        <f t="shared" si="45"/>
        <v>0</v>
      </c>
      <c r="Q243" s="152">
        <v>1.4999999999999999E-2</v>
      </c>
      <c r="R243" s="152">
        <f t="shared" si="46"/>
        <v>7.4999999999999997E-2</v>
      </c>
      <c r="S243" s="152">
        <v>0</v>
      </c>
      <c r="T243" s="153">
        <f t="shared" si="47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275</v>
      </c>
      <c r="AT243" s="154" t="s">
        <v>229</v>
      </c>
      <c r="AU243" s="154" t="s">
        <v>86</v>
      </c>
      <c r="AY243" s="14" t="s">
        <v>154</v>
      </c>
      <c r="BE243" s="155">
        <f t="shared" si="48"/>
        <v>0</v>
      </c>
      <c r="BF243" s="155">
        <f t="shared" si="49"/>
        <v>0</v>
      </c>
      <c r="BG243" s="155">
        <f t="shared" si="50"/>
        <v>0</v>
      </c>
      <c r="BH243" s="155">
        <f t="shared" si="51"/>
        <v>0</v>
      </c>
      <c r="BI243" s="155">
        <f t="shared" si="52"/>
        <v>0</v>
      </c>
      <c r="BJ243" s="14" t="s">
        <v>86</v>
      </c>
      <c r="BK243" s="156">
        <f t="shared" si="53"/>
        <v>0</v>
      </c>
      <c r="BL243" s="14" t="s">
        <v>209</v>
      </c>
      <c r="BM243" s="154" t="s">
        <v>531</v>
      </c>
    </row>
    <row r="244" spans="1:65" s="2" customFormat="1" ht="24" customHeight="1">
      <c r="A244" s="26"/>
      <c r="B244" s="143"/>
      <c r="C244" s="157" t="s">
        <v>532</v>
      </c>
      <c r="D244" s="157" t="s">
        <v>229</v>
      </c>
      <c r="E244" s="158" t="s">
        <v>533</v>
      </c>
      <c r="F244" s="159" t="s">
        <v>534</v>
      </c>
      <c r="G244" s="160" t="s">
        <v>159</v>
      </c>
      <c r="H244" s="161">
        <v>1</v>
      </c>
      <c r="I244" s="161"/>
      <c r="J244" s="161"/>
      <c r="K244" s="162"/>
      <c r="L244" s="163"/>
      <c r="M244" s="164" t="s">
        <v>1</v>
      </c>
      <c r="N244" s="165" t="s">
        <v>39</v>
      </c>
      <c r="O244" s="152">
        <v>0</v>
      </c>
      <c r="P244" s="152">
        <f t="shared" si="45"/>
        <v>0</v>
      </c>
      <c r="Q244" s="152">
        <v>1.4999999999999999E-2</v>
      </c>
      <c r="R244" s="152">
        <f t="shared" si="46"/>
        <v>1.4999999999999999E-2</v>
      </c>
      <c r="S244" s="152">
        <v>0</v>
      </c>
      <c r="T244" s="153">
        <f t="shared" si="47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4" t="s">
        <v>275</v>
      </c>
      <c r="AT244" s="154" t="s">
        <v>229</v>
      </c>
      <c r="AU244" s="154" t="s">
        <v>86</v>
      </c>
      <c r="AY244" s="14" t="s">
        <v>154</v>
      </c>
      <c r="BE244" s="155">
        <f t="shared" si="48"/>
        <v>0</v>
      </c>
      <c r="BF244" s="155">
        <f t="shared" si="49"/>
        <v>0</v>
      </c>
      <c r="BG244" s="155">
        <f t="shared" si="50"/>
        <v>0</v>
      </c>
      <c r="BH244" s="155">
        <f t="shared" si="51"/>
        <v>0</v>
      </c>
      <c r="BI244" s="155">
        <f t="shared" si="52"/>
        <v>0</v>
      </c>
      <c r="BJ244" s="14" t="s">
        <v>86</v>
      </c>
      <c r="BK244" s="156">
        <f t="shared" si="53"/>
        <v>0</v>
      </c>
      <c r="BL244" s="14" t="s">
        <v>209</v>
      </c>
      <c r="BM244" s="154" t="s">
        <v>535</v>
      </c>
    </row>
    <row r="245" spans="1:65" s="2" customFormat="1" ht="24" customHeight="1">
      <c r="A245" s="26"/>
      <c r="B245" s="143"/>
      <c r="C245" s="144" t="s">
        <v>536</v>
      </c>
      <c r="D245" s="144" t="s">
        <v>157</v>
      </c>
      <c r="E245" s="145" t="s">
        <v>537</v>
      </c>
      <c r="F245" s="146" t="s">
        <v>538</v>
      </c>
      <c r="G245" s="147" t="s">
        <v>159</v>
      </c>
      <c r="H245" s="148">
        <v>3</v>
      </c>
      <c r="I245" s="148"/>
      <c r="J245" s="148"/>
      <c r="K245" s="149"/>
      <c r="L245" s="27"/>
      <c r="M245" s="150" t="s">
        <v>1</v>
      </c>
      <c r="N245" s="151" t="s">
        <v>39</v>
      </c>
      <c r="O245" s="152">
        <v>2.83182</v>
      </c>
      <c r="P245" s="152">
        <f t="shared" si="45"/>
        <v>8.4954599999999996</v>
      </c>
      <c r="Q245" s="152">
        <v>5.0000000000000001E-4</v>
      </c>
      <c r="R245" s="152">
        <f t="shared" si="46"/>
        <v>1.5E-3</v>
      </c>
      <c r="S245" s="152">
        <v>0</v>
      </c>
      <c r="T245" s="153">
        <f t="shared" si="47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209</v>
      </c>
      <c r="AT245" s="154" t="s">
        <v>157</v>
      </c>
      <c r="AU245" s="154" t="s">
        <v>86</v>
      </c>
      <c r="AY245" s="14" t="s">
        <v>154</v>
      </c>
      <c r="BE245" s="155">
        <f t="shared" si="48"/>
        <v>0</v>
      </c>
      <c r="BF245" s="155">
        <f t="shared" si="49"/>
        <v>0</v>
      </c>
      <c r="BG245" s="155">
        <f t="shared" si="50"/>
        <v>0</v>
      </c>
      <c r="BH245" s="155">
        <f t="shared" si="51"/>
        <v>0</v>
      </c>
      <c r="BI245" s="155">
        <f t="shared" si="52"/>
        <v>0</v>
      </c>
      <c r="BJ245" s="14" t="s">
        <v>86</v>
      </c>
      <c r="BK245" s="156">
        <f t="shared" si="53"/>
        <v>0</v>
      </c>
      <c r="BL245" s="14" t="s">
        <v>209</v>
      </c>
      <c r="BM245" s="154" t="s">
        <v>539</v>
      </c>
    </row>
    <row r="246" spans="1:65" s="2" customFormat="1" ht="36" customHeight="1">
      <c r="A246" s="26"/>
      <c r="B246" s="143"/>
      <c r="C246" s="157" t="s">
        <v>540</v>
      </c>
      <c r="D246" s="157" t="s">
        <v>229</v>
      </c>
      <c r="E246" s="158" t="s">
        <v>541</v>
      </c>
      <c r="F246" s="159" t="s">
        <v>542</v>
      </c>
      <c r="G246" s="160" t="s">
        <v>159</v>
      </c>
      <c r="H246" s="161">
        <v>2</v>
      </c>
      <c r="I246" s="161"/>
      <c r="J246" s="161"/>
      <c r="K246" s="162"/>
      <c r="L246" s="163"/>
      <c r="M246" s="164" t="s">
        <v>1</v>
      </c>
      <c r="N246" s="165" t="s">
        <v>39</v>
      </c>
      <c r="O246" s="152">
        <v>0</v>
      </c>
      <c r="P246" s="152">
        <f t="shared" si="45"/>
        <v>0</v>
      </c>
      <c r="Q246" s="152">
        <v>1.4999999999999999E-2</v>
      </c>
      <c r="R246" s="152">
        <f t="shared" si="46"/>
        <v>0.03</v>
      </c>
      <c r="S246" s="152">
        <v>0</v>
      </c>
      <c r="T246" s="153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275</v>
      </c>
      <c r="AT246" s="154" t="s">
        <v>229</v>
      </c>
      <c r="AU246" s="154" t="s">
        <v>86</v>
      </c>
      <c r="AY246" s="14" t="s">
        <v>154</v>
      </c>
      <c r="BE246" s="155">
        <f t="shared" si="48"/>
        <v>0</v>
      </c>
      <c r="BF246" s="155">
        <f t="shared" si="49"/>
        <v>0</v>
      </c>
      <c r="BG246" s="155">
        <f t="shared" si="50"/>
        <v>0</v>
      </c>
      <c r="BH246" s="155">
        <f t="shared" si="51"/>
        <v>0</v>
      </c>
      <c r="BI246" s="155">
        <f t="shared" si="52"/>
        <v>0</v>
      </c>
      <c r="BJ246" s="14" t="s">
        <v>86</v>
      </c>
      <c r="BK246" s="156">
        <f t="shared" si="53"/>
        <v>0</v>
      </c>
      <c r="BL246" s="14" t="s">
        <v>209</v>
      </c>
      <c r="BM246" s="154" t="s">
        <v>543</v>
      </c>
    </row>
    <row r="247" spans="1:65" s="2" customFormat="1" ht="36" customHeight="1">
      <c r="A247" s="26"/>
      <c r="B247" s="143"/>
      <c r="C247" s="157" t="s">
        <v>544</v>
      </c>
      <c r="D247" s="157" t="s">
        <v>229</v>
      </c>
      <c r="E247" s="158" t="s">
        <v>545</v>
      </c>
      <c r="F247" s="159" t="s">
        <v>546</v>
      </c>
      <c r="G247" s="160" t="s">
        <v>159</v>
      </c>
      <c r="H247" s="161">
        <v>1</v>
      </c>
      <c r="I247" s="161"/>
      <c r="J247" s="161"/>
      <c r="K247" s="162"/>
      <c r="L247" s="163"/>
      <c r="M247" s="164" t="s">
        <v>1</v>
      </c>
      <c r="N247" s="165" t="s">
        <v>39</v>
      </c>
      <c r="O247" s="152">
        <v>0</v>
      </c>
      <c r="P247" s="152">
        <f t="shared" si="45"/>
        <v>0</v>
      </c>
      <c r="Q247" s="152">
        <v>1.4999999999999999E-2</v>
      </c>
      <c r="R247" s="152">
        <f t="shared" si="46"/>
        <v>1.4999999999999999E-2</v>
      </c>
      <c r="S247" s="152">
        <v>0</v>
      </c>
      <c r="T247" s="153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4" t="s">
        <v>275</v>
      </c>
      <c r="AT247" s="154" t="s">
        <v>229</v>
      </c>
      <c r="AU247" s="154" t="s">
        <v>86</v>
      </c>
      <c r="AY247" s="14" t="s">
        <v>154</v>
      </c>
      <c r="BE247" s="155">
        <f t="shared" si="48"/>
        <v>0</v>
      </c>
      <c r="BF247" s="155">
        <f t="shared" si="49"/>
        <v>0</v>
      </c>
      <c r="BG247" s="155">
        <f t="shared" si="50"/>
        <v>0</v>
      </c>
      <c r="BH247" s="155">
        <f t="shared" si="51"/>
        <v>0</v>
      </c>
      <c r="BI247" s="155">
        <f t="shared" si="52"/>
        <v>0</v>
      </c>
      <c r="BJ247" s="14" t="s">
        <v>86</v>
      </c>
      <c r="BK247" s="156">
        <f t="shared" si="53"/>
        <v>0</v>
      </c>
      <c r="BL247" s="14" t="s">
        <v>209</v>
      </c>
      <c r="BM247" s="154" t="s">
        <v>547</v>
      </c>
    </row>
    <row r="248" spans="1:65" s="2" customFormat="1" ht="16.5" customHeight="1">
      <c r="A248" s="26"/>
      <c r="B248" s="143"/>
      <c r="C248" s="144" t="s">
        <v>548</v>
      </c>
      <c r="D248" s="144" t="s">
        <v>157</v>
      </c>
      <c r="E248" s="145" t="s">
        <v>549</v>
      </c>
      <c r="F248" s="146" t="s">
        <v>550</v>
      </c>
      <c r="G248" s="147" t="s">
        <v>175</v>
      </c>
      <c r="H248" s="148">
        <v>6.8</v>
      </c>
      <c r="I248" s="148"/>
      <c r="J248" s="148"/>
      <c r="K248" s="149"/>
      <c r="L248" s="27"/>
      <c r="M248" s="150" t="s">
        <v>1</v>
      </c>
      <c r="N248" s="151" t="s">
        <v>39</v>
      </c>
      <c r="O248" s="152">
        <v>0.56499999999999995</v>
      </c>
      <c r="P248" s="152">
        <f t="shared" si="45"/>
        <v>3.8419999999999996</v>
      </c>
      <c r="Q248" s="152">
        <v>0</v>
      </c>
      <c r="R248" s="152">
        <f t="shared" si="46"/>
        <v>0</v>
      </c>
      <c r="S248" s="152">
        <v>0.11</v>
      </c>
      <c r="T248" s="153">
        <f t="shared" si="47"/>
        <v>0.748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209</v>
      </c>
      <c r="AT248" s="154" t="s">
        <v>157</v>
      </c>
      <c r="AU248" s="154" t="s">
        <v>86</v>
      </c>
      <c r="AY248" s="14" t="s">
        <v>154</v>
      </c>
      <c r="BE248" s="155">
        <f t="shared" si="48"/>
        <v>0</v>
      </c>
      <c r="BF248" s="155">
        <f t="shared" si="49"/>
        <v>0</v>
      </c>
      <c r="BG248" s="155">
        <f t="shared" si="50"/>
        <v>0</v>
      </c>
      <c r="BH248" s="155">
        <f t="shared" si="51"/>
        <v>0</v>
      </c>
      <c r="BI248" s="155">
        <f t="shared" si="52"/>
        <v>0</v>
      </c>
      <c r="BJ248" s="14" t="s">
        <v>86</v>
      </c>
      <c r="BK248" s="156">
        <f t="shared" si="53"/>
        <v>0</v>
      </c>
      <c r="BL248" s="14" t="s">
        <v>209</v>
      </c>
      <c r="BM248" s="154" t="s">
        <v>551</v>
      </c>
    </row>
    <row r="249" spans="1:65" s="2" customFormat="1" ht="24" customHeight="1">
      <c r="A249" s="26"/>
      <c r="B249" s="143"/>
      <c r="C249" s="144" t="s">
        <v>328</v>
      </c>
      <c r="D249" s="144" t="s">
        <v>157</v>
      </c>
      <c r="E249" s="145" t="s">
        <v>552</v>
      </c>
      <c r="F249" s="146" t="s">
        <v>553</v>
      </c>
      <c r="G249" s="147" t="s">
        <v>351</v>
      </c>
      <c r="H249" s="148">
        <v>236.89400000000001</v>
      </c>
      <c r="I249" s="148"/>
      <c r="J249" s="148"/>
      <c r="K249" s="149"/>
      <c r="L249" s="27"/>
      <c r="M249" s="150" t="s">
        <v>1</v>
      </c>
      <c r="N249" s="151" t="s">
        <v>39</v>
      </c>
      <c r="O249" s="152">
        <v>0</v>
      </c>
      <c r="P249" s="152">
        <f t="shared" si="45"/>
        <v>0</v>
      </c>
      <c r="Q249" s="152">
        <v>0</v>
      </c>
      <c r="R249" s="152">
        <f t="shared" si="46"/>
        <v>0</v>
      </c>
      <c r="S249" s="152">
        <v>0</v>
      </c>
      <c r="T249" s="153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4" t="s">
        <v>209</v>
      </c>
      <c r="AT249" s="154" t="s">
        <v>157</v>
      </c>
      <c r="AU249" s="154" t="s">
        <v>86</v>
      </c>
      <c r="AY249" s="14" t="s">
        <v>154</v>
      </c>
      <c r="BE249" s="155">
        <f t="shared" si="48"/>
        <v>0</v>
      </c>
      <c r="BF249" s="155">
        <f t="shared" si="49"/>
        <v>0</v>
      </c>
      <c r="BG249" s="155">
        <f t="shared" si="50"/>
        <v>0</v>
      </c>
      <c r="BH249" s="155">
        <f t="shared" si="51"/>
        <v>0</v>
      </c>
      <c r="BI249" s="155">
        <f t="shared" si="52"/>
        <v>0</v>
      </c>
      <c r="BJ249" s="14" t="s">
        <v>86</v>
      </c>
      <c r="BK249" s="156">
        <f t="shared" si="53"/>
        <v>0</v>
      </c>
      <c r="BL249" s="14" t="s">
        <v>209</v>
      </c>
      <c r="BM249" s="154" t="s">
        <v>554</v>
      </c>
    </row>
    <row r="250" spans="1:65" s="12" customFormat="1" ht="23" customHeight="1">
      <c r="B250" s="131"/>
      <c r="D250" s="132" t="s">
        <v>72</v>
      </c>
      <c r="E250" s="141" t="s">
        <v>555</v>
      </c>
      <c r="F250" s="141" t="s">
        <v>556</v>
      </c>
      <c r="J250" s="142"/>
      <c r="L250" s="131"/>
      <c r="M250" s="135"/>
      <c r="N250" s="136"/>
      <c r="O250" s="136"/>
      <c r="P250" s="137">
        <f>SUM(P251:P255)</f>
        <v>86.078879999999998</v>
      </c>
      <c r="Q250" s="136"/>
      <c r="R250" s="137">
        <f>SUM(R251:R255)</f>
        <v>1.5657092000000003E-3</v>
      </c>
      <c r="S250" s="136"/>
      <c r="T250" s="138">
        <f>SUM(T251:T255)</f>
        <v>2.2132800000000001</v>
      </c>
      <c r="AR250" s="132" t="s">
        <v>86</v>
      </c>
      <c r="AT250" s="139" t="s">
        <v>72</v>
      </c>
      <c r="AU250" s="139" t="s">
        <v>80</v>
      </c>
      <c r="AY250" s="132" t="s">
        <v>154</v>
      </c>
      <c r="BK250" s="140">
        <f>SUM(BK251:BK255)</f>
        <v>0</v>
      </c>
    </row>
    <row r="251" spans="1:65" s="2" customFormat="1" ht="16.5" customHeight="1">
      <c r="A251" s="26"/>
      <c r="B251" s="143"/>
      <c r="C251" s="144" t="s">
        <v>557</v>
      </c>
      <c r="D251" s="144" t="s">
        <v>157</v>
      </c>
      <c r="E251" s="145" t="s">
        <v>558</v>
      </c>
      <c r="F251" s="146" t="s">
        <v>559</v>
      </c>
      <c r="G251" s="147" t="s">
        <v>170</v>
      </c>
      <c r="H251" s="148">
        <v>92.16</v>
      </c>
      <c r="I251" s="148"/>
      <c r="J251" s="148"/>
      <c r="K251" s="149"/>
      <c r="L251" s="27"/>
      <c r="M251" s="150" t="s">
        <v>1</v>
      </c>
      <c r="N251" s="151" t="s">
        <v>39</v>
      </c>
      <c r="O251" s="152">
        <v>0.88200000000000001</v>
      </c>
      <c r="P251" s="152">
        <f>O251*H251</f>
        <v>81.285119999999992</v>
      </c>
      <c r="Q251" s="152">
        <v>0</v>
      </c>
      <c r="R251" s="152">
        <f>Q251*H251</f>
        <v>0</v>
      </c>
      <c r="S251" s="152">
        <v>1.7999999999999999E-2</v>
      </c>
      <c r="T251" s="153">
        <f>S251*H251</f>
        <v>1.6588799999999999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4" t="s">
        <v>209</v>
      </c>
      <c r="AT251" s="154" t="s">
        <v>157</v>
      </c>
      <c r="AU251" s="154" t="s">
        <v>86</v>
      </c>
      <c r="AY251" s="14" t="s">
        <v>154</v>
      </c>
      <c r="BE251" s="155">
        <f>IF(N251="základná",J251,0)</f>
        <v>0</v>
      </c>
      <c r="BF251" s="155">
        <f>IF(N251="znížená",J251,0)</f>
        <v>0</v>
      </c>
      <c r="BG251" s="155">
        <f>IF(N251="zákl. prenesená",J251,0)</f>
        <v>0</v>
      </c>
      <c r="BH251" s="155">
        <f>IF(N251="zníž. prenesená",J251,0)</f>
        <v>0</v>
      </c>
      <c r="BI251" s="155">
        <f>IF(N251="nulová",J251,0)</f>
        <v>0</v>
      </c>
      <c r="BJ251" s="14" t="s">
        <v>86</v>
      </c>
      <c r="BK251" s="156">
        <f>ROUND(I251*H251,3)</f>
        <v>0</v>
      </c>
      <c r="BL251" s="14" t="s">
        <v>209</v>
      </c>
      <c r="BM251" s="154" t="s">
        <v>560</v>
      </c>
    </row>
    <row r="252" spans="1:65" s="2" customFormat="1" ht="24" customHeight="1">
      <c r="A252" s="26"/>
      <c r="B252" s="143"/>
      <c r="C252" s="144" t="s">
        <v>561</v>
      </c>
      <c r="D252" s="144" t="s">
        <v>157</v>
      </c>
      <c r="E252" s="145" t="s">
        <v>562</v>
      </c>
      <c r="F252" s="146" t="s">
        <v>563</v>
      </c>
      <c r="G252" s="147" t="s">
        <v>170</v>
      </c>
      <c r="H252" s="148">
        <v>2.64</v>
      </c>
      <c r="I252" s="148"/>
      <c r="J252" s="148"/>
      <c r="K252" s="149"/>
      <c r="L252" s="27"/>
      <c r="M252" s="150" t="s">
        <v>1</v>
      </c>
      <c r="N252" s="151" t="s">
        <v>39</v>
      </c>
      <c r="O252" s="152">
        <v>0.44700000000000001</v>
      </c>
      <c r="P252" s="152">
        <f>O252*H252</f>
        <v>1.18008</v>
      </c>
      <c r="Q252" s="152">
        <v>0</v>
      </c>
      <c r="R252" s="152">
        <f>Q252*H252</f>
        <v>0</v>
      </c>
      <c r="S252" s="152">
        <v>0.21</v>
      </c>
      <c r="T252" s="153">
        <f>S252*H252</f>
        <v>0.5544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209</v>
      </c>
      <c r="AT252" s="154" t="s">
        <v>157</v>
      </c>
      <c r="AU252" s="154" t="s">
        <v>86</v>
      </c>
      <c r="AY252" s="14" t="s">
        <v>154</v>
      </c>
      <c r="BE252" s="155">
        <f>IF(N252="základná",J252,0)</f>
        <v>0</v>
      </c>
      <c r="BF252" s="155">
        <f>IF(N252="znížená",J252,0)</f>
        <v>0</v>
      </c>
      <c r="BG252" s="155">
        <f>IF(N252="zákl. prenesená",J252,0)</f>
        <v>0</v>
      </c>
      <c r="BH252" s="155">
        <f>IF(N252="zníž. prenesená",J252,0)</f>
        <v>0</v>
      </c>
      <c r="BI252" s="155">
        <f>IF(N252="nulová",J252,0)</f>
        <v>0</v>
      </c>
      <c r="BJ252" s="14" t="s">
        <v>86</v>
      </c>
      <c r="BK252" s="156">
        <f>ROUND(I252*H252,3)</f>
        <v>0</v>
      </c>
      <c r="BL252" s="14" t="s">
        <v>209</v>
      </c>
      <c r="BM252" s="154" t="s">
        <v>564</v>
      </c>
    </row>
    <row r="253" spans="1:65" s="2" customFormat="1" ht="24" customHeight="1">
      <c r="A253" s="26"/>
      <c r="B253" s="143"/>
      <c r="C253" s="144" t="s">
        <v>565</v>
      </c>
      <c r="D253" s="144" t="s">
        <v>157</v>
      </c>
      <c r="E253" s="145" t="s">
        <v>566</v>
      </c>
      <c r="F253" s="146" t="s">
        <v>567</v>
      </c>
      <c r="G253" s="147" t="s">
        <v>232</v>
      </c>
      <c r="H253" s="148">
        <v>12</v>
      </c>
      <c r="I253" s="148"/>
      <c r="J253" s="148"/>
      <c r="K253" s="149"/>
      <c r="L253" s="27"/>
      <c r="M253" s="150" t="s">
        <v>1</v>
      </c>
      <c r="N253" s="151" t="s">
        <v>39</v>
      </c>
      <c r="O253" s="152">
        <v>0.30114000000000002</v>
      </c>
      <c r="P253" s="152">
        <f>O253*H253</f>
        <v>3.6136800000000004</v>
      </c>
      <c r="Q253" s="152">
        <v>6.3809100000000005E-5</v>
      </c>
      <c r="R253" s="152">
        <f>Q253*H253</f>
        <v>7.6570920000000012E-4</v>
      </c>
      <c r="S253" s="152">
        <v>0</v>
      </c>
      <c r="T253" s="153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209</v>
      </c>
      <c r="AT253" s="154" t="s">
        <v>157</v>
      </c>
      <c r="AU253" s="154" t="s">
        <v>86</v>
      </c>
      <c r="AY253" s="14" t="s">
        <v>154</v>
      </c>
      <c r="BE253" s="155">
        <f>IF(N253="základná",J253,0)</f>
        <v>0</v>
      </c>
      <c r="BF253" s="155">
        <f>IF(N253="znížená",J253,0)</f>
        <v>0</v>
      </c>
      <c r="BG253" s="155">
        <f>IF(N253="zákl. prenesená",J253,0)</f>
        <v>0</v>
      </c>
      <c r="BH253" s="155">
        <f>IF(N253="zníž. prenesená",J253,0)</f>
        <v>0</v>
      </c>
      <c r="BI253" s="155">
        <f>IF(N253="nulová",J253,0)</f>
        <v>0</v>
      </c>
      <c r="BJ253" s="14" t="s">
        <v>86</v>
      </c>
      <c r="BK253" s="156">
        <f>ROUND(I253*H253,3)</f>
        <v>0</v>
      </c>
      <c r="BL253" s="14" t="s">
        <v>209</v>
      </c>
      <c r="BM253" s="154" t="s">
        <v>568</v>
      </c>
    </row>
    <row r="254" spans="1:65" s="2" customFormat="1" ht="24" customHeight="1">
      <c r="A254" s="26"/>
      <c r="B254" s="143"/>
      <c r="C254" s="157" t="s">
        <v>569</v>
      </c>
      <c r="D254" s="157" t="s">
        <v>229</v>
      </c>
      <c r="E254" s="158" t="s">
        <v>570</v>
      </c>
      <c r="F254" s="159" t="s">
        <v>571</v>
      </c>
      <c r="G254" s="160" t="s">
        <v>159</v>
      </c>
      <c r="H254" s="161">
        <v>2</v>
      </c>
      <c r="I254" s="161"/>
      <c r="J254" s="161"/>
      <c r="K254" s="162"/>
      <c r="L254" s="163"/>
      <c r="M254" s="164" t="s">
        <v>1</v>
      </c>
      <c r="N254" s="165" t="s">
        <v>39</v>
      </c>
      <c r="O254" s="152">
        <v>0</v>
      </c>
      <c r="P254" s="152">
        <f>O254*H254</f>
        <v>0</v>
      </c>
      <c r="Q254" s="152">
        <v>4.0000000000000002E-4</v>
      </c>
      <c r="R254" s="152">
        <f>Q254*H254</f>
        <v>8.0000000000000004E-4</v>
      </c>
      <c r="S254" s="152">
        <v>0</v>
      </c>
      <c r="T254" s="153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4" t="s">
        <v>275</v>
      </c>
      <c r="AT254" s="154" t="s">
        <v>229</v>
      </c>
      <c r="AU254" s="154" t="s">
        <v>86</v>
      </c>
      <c r="AY254" s="14" t="s">
        <v>154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4" t="s">
        <v>86</v>
      </c>
      <c r="BK254" s="156">
        <f>ROUND(I254*H254,3)</f>
        <v>0</v>
      </c>
      <c r="BL254" s="14" t="s">
        <v>209</v>
      </c>
      <c r="BM254" s="154" t="s">
        <v>572</v>
      </c>
    </row>
    <row r="255" spans="1:65" s="2" customFormat="1" ht="24" customHeight="1">
      <c r="A255" s="26"/>
      <c r="B255" s="143"/>
      <c r="C255" s="144" t="s">
        <v>573</v>
      </c>
      <c r="D255" s="144" t="s">
        <v>157</v>
      </c>
      <c r="E255" s="145" t="s">
        <v>574</v>
      </c>
      <c r="F255" s="146" t="s">
        <v>575</v>
      </c>
      <c r="G255" s="147" t="s">
        <v>351</v>
      </c>
      <c r="H255" s="148">
        <v>10.679</v>
      </c>
      <c r="I255" s="148"/>
      <c r="J255" s="148"/>
      <c r="K255" s="149"/>
      <c r="L255" s="27"/>
      <c r="M255" s="150" t="s">
        <v>1</v>
      </c>
      <c r="N255" s="151" t="s">
        <v>39</v>
      </c>
      <c r="O255" s="152">
        <v>0</v>
      </c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4" t="s">
        <v>209</v>
      </c>
      <c r="AT255" s="154" t="s">
        <v>157</v>
      </c>
      <c r="AU255" s="154" t="s">
        <v>86</v>
      </c>
      <c r="AY255" s="14" t="s">
        <v>154</v>
      </c>
      <c r="BE255" s="155">
        <f>IF(N255="základná",J255,0)</f>
        <v>0</v>
      </c>
      <c r="BF255" s="155">
        <f>IF(N255="znížená",J255,0)</f>
        <v>0</v>
      </c>
      <c r="BG255" s="155">
        <f>IF(N255="zákl. prenesená",J255,0)</f>
        <v>0</v>
      </c>
      <c r="BH255" s="155">
        <f>IF(N255="zníž. prenesená",J255,0)</f>
        <v>0</v>
      </c>
      <c r="BI255" s="155">
        <f>IF(N255="nulová",J255,0)</f>
        <v>0</v>
      </c>
      <c r="BJ255" s="14" t="s">
        <v>86</v>
      </c>
      <c r="BK255" s="156">
        <f>ROUND(I255*H255,3)</f>
        <v>0</v>
      </c>
      <c r="BL255" s="14" t="s">
        <v>209</v>
      </c>
      <c r="BM255" s="154" t="s">
        <v>576</v>
      </c>
    </row>
    <row r="256" spans="1:65" s="12" customFormat="1" ht="23" customHeight="1">
      <c r="B256" s="131"/>
      <c r="D256" s="132" t="s">
        <v>72</v>
      </c>
      <c r="E256" s="141" t="s">
        <v>577</v>
      </c>
      <c r="F256" s="141" t="s">
        <v>578</v>
      </c>
      <c r="J256" s="142"/>
      <c r="L256" s="131"/>
      <c r="M256" s="135"/>
      <c r="N256" s="136"/>
      <c r="O256" s="136"/>
      <c r="P256" s="137">
        <f>SUM(P257:P260)</f>
        <v>353.99858050000006</v>
      </c>
      <c r="Q256" s="136"/>
      <c r="R256" s="137">
        <f>SUM(R257:R260)</f>
        <v>6.5232118999999997</v>
      </c>
      <c r="S256" s="136"/>
      <c r="T256" s="138">
        <f>SUM(T257:T260)</f>
        <v>0</v>
      </c>
      <c r="AR256" s="132" t="s">
        <v>86</v>
      </c>
      <c r="AT256" s="139" t="s">
        <v>72</v>
      </c>
      <c r="AU256" s="139" t="s">
        <v>80</v>
      </c>
      <c r="AY256" s="132" t="s">
        <v>154</v>
      </c>
      <c r="BK256" s="140">
        <f>SUM(BK257:BK260)</f>
        <v>0</v>
      </c>
    </row>
    <row r="257" spans="1:65" s="2" customFormat="1" ht="24" customHeight="1">
      <c r="A257" s="26"/>
      <c r="B257" s="143"/>
      <c r="C257" s="144" t="s">
        <v>579</v>
      </c>
      <c r="D257" s="144" t="s">
        <v>157</v>
      </c>
      <c r="E257" s="145" t="s">
        <v>580</v>
      </c>
      <c r="F257" s="146" t="s">
        <v>2465</v>
      </c>
      <c r="G257" s="147" t="s">
        <v>170</v>
      </c>
      <c r="H257" s="148">
        <v>432.67</v>
      </c>
      <c r="I257" s="148"/>
      <c r="J257" s="148"/>
      <c r="K257" s="149"/>
      <c r="L257" s="27"/>
      <c r="M257" s="150" t="s">
        <v>1</v>
      </c>
      <c r="N257" s="151" t="s">
        <v>39</v>
      </c>
      <c r="O257" s="152">
        <v>0.80215000000000003</v>
      </c>
      <c r="P257" s="152">
        <f>O257*H257</f>
        <v>347.06624050000005</v>
      </c>
      <c r="Q257" s="152">
        <v>3.2699999999999999E-3</v>
      </c>
      <c r="R257" s="152">
        <f>Q257*H257</f>
        <v>1.4148309000000001</v>
      </c>
      <c r="S257" s="152">
        <v>0</v>
      </c>
      <c r="T257" s="153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4" t="s">
        <v>209</v>
      </c>
      <c r="AT257" s="154" t="s">
        <v>157</v>
      </c>
      <c r="AU257" s="154" t="s">
        <v>86</v>
      </c>
      <c r="AY257" s="14" t="s">
        <v>154</v>
      </c>
      <c r="BE257" s="155">
        <f>IF(N257="základná",J257,0)</f>
        <v>0</v>
      </c>
      <c r="BF257" s="155">
        <f>IF(N257="znížená",J257,0)</f>
        <v>0</v>
      </c>
      <c r="BG257" s="155">
        <f>IF(N257="zákl. prenesená",J257,0)</f>
        <v>0</v>
      </c>
      <c r="BH257" s="155">
        <f>IF(N257="zníž. prenesená",J257,0)</f>
        <v>0</v>
      </c>
      <c r="BI257" s="155">
        <f>IF(N257="nulová",J257,0)</f>
        <v>0</v>
      </c>
      <c r="BJ257" s="14" t="s">
        <v>86</v>
      </c>
      <c r="BK257" s="156">
        <f>ROUND(I257*H257,3)</f>
        <v>0</v>
      </c>
      <c r="BL257" s="14" t="s">
        <v>209</v>
      </c>
      <c r="BM257" s="154" t="s">
        <v>582</v>
      </c>
    </row>
    <row r="258" spans="1:65" s="2" customFormat="1" ht="36" customHeight="1">
      <c r="A258" s="26"/>
      <c r="B258" s="143"/>
      <c r="C258" s="144" t="s">
        <v>583</v>
      </c>
      <c r="D258" s="144" t="s">
        <v>157</v>
      </c>
      <c r="E258" s="145" t="s">
        <v>584</v>
      </c>
      <c r="F258" s="146" t="s">
        <v>2466</v>
      </c>
      <c r="G258" s="147" t="s">
        <v>170</v>
      </c>
      <c r="H258" s="148">
        <v>7.6</v>
      </c>
      <c r="I258" s="148"/>
      <c r="J258" s="148"/>
      <c r="K258" s="149"/>
      <c r="L258" s="27"/>
      <c r="M258" s="150" t="s">
        <v>1</v>
      </c>
      <c r="N258" s="151" t="s">
        <v>39</v>
      </c>
      <c r="O258" s="152">
        <v>0.91215000000000002</v>
      </c>
      <c r="P258" s="152">
        <f>O258*H258</f>
        <v>6.9323399999999999</v>
      </c>
      <c r="Q258" s="152">
        <v>3.2699999999999999E-3</v>
      </c>
      <c r="R258" s="152">
        <f>Q258*H258</f>
        <v>2.4851999999999999E-2</v>
      </c>
      <c r="S258" s="152">
        <v>0</v>
      </c>
      <c r="T258" s="153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4" t="s">
        <v>209</v>
      </c>
      <c r="AT258" s="154" t="s">
        <v>157</v>
      </c>
      <c r="AU258" s="154" t="s">
        <v>86</v>
      </c>
      <c r="AY258" s="14" t="s">
        <v>154</v>
      </c>
      <c r="BE258" s="155">
        <f>IF(N258="základná",J258,0)</f>
        <v>0</v>
      </c>
      <c r="BF258" s="155">
        <f>IF(N258="znížená",J258,0)</f>
        <v>0</v>
      </c>
      <c r="BG258" s="155">
        <f>IF(N258="zákl. prenesená",J258,0)</f>
        <v>0</v>
      </c>
      <c r="BH258" s="155">
        <f>IF(N258="zníž. prenesená",J258,0)</f>
        <v>0</v>
      </c>
      <c r="BI258" s="155">
        <f>IF(N258="nulová",J258,0)</f>
        <v>0</v>
      </c>
      <c r="BJ258" s="14" t="s">
        <v>86</v>
      </c>
      <c r="BK258" s="156">
        <f>ROUND(I258*H258,3)</f>
        <v>0</v>
      </c>
      <c r="BL258" s="14" t="s">
        <v>209</v>
      </c>
      <c r="BM258" s="154" t="s">
        <v>585</v>
      </c>
    </row>
    <row r="259" spans="1:65" s="2" customFormat="1" ht="24" customHeight="1">
      <c r="A259" s="26"/>
      <c r="B259" s="143"/>
      <c r="C259" s="157" t="s">
        <v>586</v>
      </c>
      <c r="D259" s="157" t="s">
        <v>229</v>
      </c>
      <c r="E259" s="158" t="s">
        <v>587</v>
      </c>
      <c r="F259" s="159" t="s">
        <v>2451</v>
      </c>
      <c r="G259" s="160" t="s">
        <v>170</v>
      </c>
      <c r="H259" s="161">
        <v>449.07499999999999</v>
      </c>
      <c r="I259" s="161"/>
      <c r="J259" s="161"/>
      <c r="K259" s="162"/>
      <c r="L259" s="163"/>
      <c r="M259" s="164" t="s">
        <v>1</v>
      </c>
      <c r="N259" s="165" t="s">
        <v>39</v>
      </c>
      <c r="O259" s="152">
        <v>0</v>
      </c>
      <c r="P259" s="152">
        <f>O259*H259</f>
        <v>0</v>
      </c>
      <c r="Q259" s="152">
        <v>1.132E-2</v>
      </c>
      <c r="R259" s="152">
        <f>Q259*H259</f>
        <v>5.0835289999999995</v>
      </c>
      <c r="S259" s="152">
        <v>0</v>
      </c>
      <c r="T259" s="153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4" t="s">
        <v>275</v>
      </c>
      <c r="AT259" s="154" t="s">
        <v>229</v>
      </c>
      <c r="AU259" s="154" t="s">
        <v>86</v>
      </c>
      <c r="AY259" s="14" t="s">
        <v>154</v>
      </c>
      <c r="BE259" s="155">
        <f>IF(N259="základná",J259,0)</f>
        <v>0</v>
      </c>
      <c r="BF259" s="155">
        <f>IF(N259="znížená",J259,0)</f>
        <v>0</v>
      </c>
      <c r="BG259" s="155">
        <f>IF(N259="zákl. prenesená",J259,0)</f>
        <v>0</v>
      </c>
      <c r="BH259" s="155">
        <f>IF(N259="zníž. prenesená",J259,0)</f>
        <v>0</v>
      </c>
      <c r="BI259" s="155">
        <f>IF(N259="nulová",J259,0)</f>
        <v>0</v>
      </c>
      <c r="BJ259" s="14" t="s">
        <v>86</v>
      </c>
      <c r="BK259" s="156">
        <f>ROUND(I259*H259,3)</f>
        <v>0</v>
      </c>
      <c r="BL259" s="14" t="s">
        <v>209</v>
      </c>
      <c r="BM259" s="154" t="s">
        <v>588</v>
      </c>
    </row>
    <row r="260" spans="1:65" s="2" customFormat="1" ht="24" customHeight="1">
      <c r="A260" s="26"/>
      <c r="B260" s="143"/>
      <c r="C260" s="144" t="s">
        <v>589</v>
      </c>
      <c r="D260" s="144" t="s">
        <v>157</v>
      </c>
      <c r="E260" s="145" t="s">
        <v>590</v>
      </c>
      <c r="F260" s="146" t="s">
        <v>591</v>
      </c>
      <c r="G260" s="147" t="s">
        <v>351</v>
      </c>
      <c r="H260" s="148">
        <v>169.24299999999999</v>
      </c>
      <c r="I260" s="148"/>
      <c r="J260" s="148"/>
      <c r="K260" s="149"/>
      <c r="L260" s="27"/>
      <c r="M260" s="150" t="s">
        <v>1</v>
      </c>
      <c r="N260" s="151" t="s">
        <v>39</v>
      </c>
      <c r="O260" s="152">
        <v>0</v>
      </c>
      <c r="P260" s="152">
        <f>O260*H260</f>
        <v>0</v>
      </c>
      <c r="Q260" s="152">
        <v>0</v>
      </c>
      <c r="R260" s="152">
        <f>Q260*H260</f>
        <v>0</v>
      </c>
      <c r="S260" s="152">
        <v>0</v>
      </c>
      <c r="T260" s="153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4" t="s">
        <v>209</v>
      </c>
      <c r="AT260" s="154" t="s">
        <v>157</v>
      </c>
      <c r="AU260" s="154" t="s">
        <v>86</v>
      </c>
      <c r="AY260" s="14" t="s">
        <v>154</v>
      </c>
      <c r="BE260" s="155">
        <f>IF(N260="základná",J260,0)</f>
        <v>0</v>
      </c>
      <c r="BF260" s="155">
        <f>IF(N260="znížená",J260,0)</f>
        <v>0</v>
      </c>
      <c r="BG260" s="155">
        <f>IF(N260="zákl. prenesená",J260,0)</f>
        <v>0</v>
      </c>
      <c r="BH260" s="155">
        <f>IF(N260="zníž. prenesená",J260,0)</f>
        <v>0</v>
      </c>
      <c r="BI260" s="155">
        <f>IF(N260="nulová",J260,0)</f>
        <v>0</v>
      </c>
      <c r="BJ260" s="14" t="s">
        <v>86</v>
      </c>
      <c r="BK260" s="156">
        <f>ROUND(I260*H260,3)</f>
        <v>0</v>
      </c>
      <c r="BL260" s="14" t="s">
        <v>209</v>
      </c>
      <c r="BM260" s="154" t="s">
        <v>592</v>
      </c>
    </row>
    <row r="261" spans="1:65" s="12" customFormat="1" ht="23" customHeight="1">
      <c r="B261" s="131"/>
      <c r="D261" s="132" t="s">
        <v>72</v>
      </c>
      <c r="E261" s="141" t="s">
        <v>593</v>
      </c>
      <c r="F261" s="141" t="s">
        <v>594</v>
      </c>
      <c r="J261" s="142"/>
      <c r="L261" s="131"/>
      <c r="M261" s="135"/>
      <c r="N261" s="136"/>
      <c r="O261" s="136"/>
      <c r="P261" s="137">
        <f>SUM(P262:P265)</f>
        <v>525.28441487999999</v>
      </c>
      <c r="Q261" s="136"/>
      <c r="R261" s="137">
        <f>SUM(R262:R265)</f>
        <v>12.3274218</v>
      </c>
      <c r="S261" s="136"/>
      <c r="T261" s="138">
        <f>SUM(T262:T265)</f>
        <v>0</v>
      </c>
      <c r="AR261" s="132" t="s">
        <v>86</v>
      </c>
      <c r="AT261" s="139" t="s">
        <v>72</v>
      </c>
      <c r="AU261" s="139" t="s">
        <v>80</v>
      </c>
      <c r="AY261" s="132" t="s">
        <v>154</v>
      </c>
      <c r="BK261" s="140">
        <f>SUM(BK262:BK265)</f>
        <v>0</v>
      </c>
    </row>
    <row r="262" spans="1:65" s="2" customFormat="1" ht="24" customHeight="1">
      <c r="A262" s="26"/>
      <c r="B262" s="143"/>
      <c r="C262" s="144" t="s">
        <v>595</v>
      </c>
      <c r="D262" s="144" t="s">
        <v>157</v>
      </c>
      <c r="E262" s="145" t="s">
        <v>596</v>
      </c>
      <c r="F262" s="146" t="s">
        <v>2467</v>
      </c>
      <c r="G262" s="147" t="s">
        <v>170</v>
      </c>
      <c r="H262" s="148">
        <v>482.75400000000002</v>
      </c>
      <c r="I262" s="148"/>
      <c r="J262" s="148"/>
      <c r="K262" s="149"/>
      <c r="L262" s="27"/>
      <c r="M262" s="150" t="s">
        <v>1</v>
      </c>
      <c r="N262" s="151" t="s">
        <v>39</v>
      </c>
      <c r="O262" s="152">
        <v>1.00146</v>
      </c>
      <c r="P262" s="152">
        <f>O262*H262</f>
        <v>483.45882084000004</v>
      </c>
      <c r="Q262" s="152">
        <v>2.8500000000000001E-3</v>
      </c>
      <c r="R262" s="152">
        <f>Q262*H262</f>
        <v>1.3758489</v>
      </c>
      <c r="S262" s="152">
        <v>0</v>
      </c>
      <c r="T262" s="153">
        <f>S262*H262</f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4" t="s">
        <v>209</v>
      </c>
      <c r="AT262" s="154" t="s">
        <v>157</v>
      </c>
      <c r="AU262" s="154" t="s">
        <v>86</v>
      </c>
      <c r="AY262" s="14" t="s">
        <v>154</v>
      </c>
      <c r="BE262" s="155">
        <f>IF(N262="základná",J262,0)</f>
        <v>0</v>
      </c>
      <c r="BF262" s="155">
        <f>IF(N262="znížená",J262,0)</f>
        <v>0</v>
      </c>
      <c r="BG262" s="155">
        <f>IF(N262="zákl. prenesená",J262,0)</f>
        <v>0</v>
      </c>
      <c r="BH262" s="155">
        <f>IF(N262="zníž. prenesená",J262,0)</f>
        <v>0</v>
      </c>
      <c r="BI262" s="155">
        <f>IF(N262="nulová",J262,0)</f>
        <v>0</v>
      </c>
      <c r="BJ262" s="14" t="s">
        <v>86</v>
      </c>
      <c r="BK262" s="156">
        <f>ROUND(I262*H262,3)</f>
        <v>0</v>
      </c>
      <c r="BL262" s="14" t="s">
        <v>209</v>
      </c>
      <c r="BM262" s="154" t="s">
        <v>597</v>
      </c>
    </row>
    <row r="263" spans="1:65" s="2" customFormat="1" ht="36" customHeight="1">
      <c r="A263" s="26"/>
      <c r="B263" s="143"/>
      <c r="C263" s="144" t="s">
        <v>598</v>
      </c>
      <c r="D263" s="144" t="s">
        <v>157</v>
      </c>
      <c r="E263" s="145" t="s">
        <v>599</v>
      </c>
      <c r="F263" s="146" t="s">
        <v>2468</v>
      </c>
      <c r="G263" s="147" t="s">
        <v>170</v>
      </c>
      <c r="H263" s="148">
        <v>25.173999999999999</v>
      </c>
      <c r="I263" s="148"/>
      <c r="J263" s="148"/>
      <c r="K263" s="149"/>
      <c r="L263" s="27"/>
      <c r="M263" s="150" t="s">
        <v>1</v>
      </c>
      <c r="N263" s="151" t="s">
        <v>39</v>
      </c>
      <c r="O263" s="152">
        <v>1.6614599999999999</v>
      </c>
      <c r="P263" s="152">
        <f>O263*H263</f>
        <v>41.825594039999999</v>
      </c>
      <c r="Q263" s="152">
        <v>2.8500000000000001E-3</v>
      </c>
      <c r="R263" s="152">
        <f>Q263*H263</f>
        <v>7.1745900000000001E-2</v>
      </c>
      <c r="S263" s="152">
        <v>0</v>
      </c>
      <c r="T263" s="153">
        <f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4" t="s">
        <v>209</v>
      </c>
      <c r="AT263" s="154" t="s">
        <v>157</v>
      </c>
      <c r="AU263" s="154" t="s">
        <v>86</v>
      </c>
      <c r="AY263" s="14" t="s">
        <v>154</v>
      </c>
      <c r="BE263" s="155">
        <f>IF(N263="základná",J263,0)</f>
        <v>0</v>
      </c>
      <c r="BF263" s="155">
        <f>IF(N263="znížená",J263,0)</f>
        <v>0</v>
      </c>
      <c r="BG263" s="155">
        <f>IF(N263="zákl. prenesená",J263,0)</f>
        <v>0</v>
      </c>
      <c r="BH263" s="155">
        <f>IF(N263="zníž. prenesená",J263,0)</f>
        <v>0</v>
      </c>
      <c r="BI263" s="155">
        <f>IF(N263="nulová",J263,0)</f>
        <v>0</v>
      </c>
      <c r="BJ263" s="14" t="s">
        <v>86</v>
      </c>
      <c r="BK263" s="156">
        <f>ROUND(I263*H263,3)</f>
        <v>0</v>
      </c>
      <c r="BL263" s="14" t="s">
        <v>209</v>
      </c>
      <c r="BM263" s="154" t="s">
        <v>600</v>
      </c>
    </row>
    <row r="264" spans="1:65" s="2" customFormat="1" ht="24" customHeight="1">
      <c r="A264" s="26"/>
      <c r="B264" s="143"/>
      <c r="C264" s="157" t="s">
        <v>601</v>
      </c>
      <c r="D264" s="157" t="s">
        <v>229</v>
      </c>
      <c r="E264" s="158" t="s">
        <v>602</v>
      </c>
      <c r="F264" s="159" t="s">
        <v>2469</v>
      </c>
      <c r="G264" s="160" t="s">
        <v>170</v>
      </c>
      <c r="H264" s="161">
        <v>518.08699999999999</v>
      </c>
      <c r="I264" s="161"/>
      <c r="J264" s="161"/>
      <c r="K264" s="162"/>
      <c r="L264" s="163"/>
      <c r="M264" s="164" t="s">
        <v>1</v>
      </c>
      <c r="N264" s="165" t="s">
        <v>39</v>
      </c>
      <c r="O264" s="152">
        <v>0</v>
      </c>
      <c r="P264" s="152">
        <f>O264*H264</f>
        <v>0</v>
      </c>
      <c r="Q264" s="152">
        <v>2.1000000000000001E-2</v>
      </c>
      <c r="R264" s="152">
        <f>Q264*H264</f>
        <v>10.879827000000001</v>
      </c>
      <c r="S264" s="152">
        <v>0</v>
      </c>
      <c r="T264" s="153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4" t="s">
        <v>275</v>
      </c>
      <c r="AT264" s="154" t="s">
        <v>229</v>
      </c>
      <c r="AU264" s="154" t="s">
        <v>86</v>
      </c>
      <c r="AY264" s="14" t="s">
        <v>154</v>
      </c>
      <c r="BE264" s="155">
        <f>IF(N264="základná",J264,0)</f>
        <v>0</v>
      </c>
      <c r="BF264" s="155">
        <f>IF(N264="znížená",J264,0)</f>
        <v>0</v>
      </c>
      <c r="BG264" s="155">
        <f>IF(N264="zákl. prenesená",J264,0)</f>
        <v>0</v>
      </c>
      <c r="BH264" s="155">
        <f>IF(N264="zníž. prenesená",J264,0)</f>
        <v>0</v>
      </c>
      <c r="BI264" s="155">
        <f>IF(N264="nulová",J264,0)</f>
        <v>0</v>
      </c>
      <c r="BJ264" s="14" t="s">
        <v>86</v>
      </c>
      <c r="BK264" s="156">
        <f>ROUND(I264*H264,3)</f>
        <v>0</v>
      </c>
      <c r="BL264" s="14" t="s">
        <v>209</v>
      </c>
      <c r="BM264" s="154" t="s">
        <v>603</v>
      </c>
    </row>
    <row r="265" spans="1:65" s="2" customFormat="1" ht="24" customHeight="1">
      <c r="A265" s="26"/>
      <c r="B265" s="143"/>
      <c r="C265" s="144" t="s">
        <v>604</v>
      </c>
      <c r="D265" s="144" t="s">
        <v>157</v>
      </c>
      <c r="E265" s="145" t="s">
        <v>605</v>
      </c>
      <c r="F265" s="146" t="s">
        <v>606</v>
      </c>
      <c r="G265" s="147" t="s">
        <v>351</v>
      </c>
      <c r="H265" s="148">
        <v>171.91300000000001</v>
      </c>
      <c r="I265" s="148"/>
      <c r="J265" s="148"/>
      <c r="K265" s="149"/>
      <c r="L265" s="27"/>
      <c r="M265" s="150" t="s">
        <v>1</v>
      </c>
      <c r="N265" s="151" t="s">
        <v>39</v>
      </c>
      <c r="O265" s="152">
        <v>0</v>
      </c>
      <c r="P265" s="152">
        <f>O265*H265</f>
        <v>0</v>
      </c>
      <c r="Q265" s="152">
        <v>0</v>
      </c>
      <c r="R265" s="152">
        <f>Q265*H265</f>
        <v>0</v>
      </c>
      <c r="S265" s="152">
        <v>0</v>
      </c>
      <c r="T265" s="153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4" t="s">
        <v>209</v>
      </c>
      <c r="AT265" s="154" t="s">
        <v>157</v>
      </c>
      <c r="AU265" s="154" t="s">
        <v>86</v>
      </c>
      <c r="AY265" s="14" t="s">
        <v>154</v>
      </c>
      <c r="BE265" s="155">
        <f>IF(N265="základná",J265,0)</f>
        <v>0</v>
      </c>
      <c r="BF265" s="155">
        <f>IF(N265="znížená",J265,0)</f>
        <v>0</v>
      </c>
      <c r="BG265" s="155">
        <f>IF(N265="zákl. prenesená",J265,0)</f>
        <v>0</v>
      </c>
      <c r="BH265" s="155">
        <f>IF(N265="zníž. prenesená",J265,0)</f>
        <v>0</v>
      </c>
      <c r="BI265" s="155">
        <f>IF(N265="nulová",J265,0)</f>
        <v>0</v>
      </c>
      <c r="BJ265" s="14" t="s">
        <v>86</v>
      </c>
      <c r="BK265" s="156">
        <f>ROUND(I265*H265,3)</f>
        <v>0</v>
      </c>
      <c r="BL265" s="14" t="s">
        <v>209</v>
      </c>
      <c r="BM265" s="154" t="s">
        <v>607</v>
      </c>
    </row>
    <row r="266" spans="1:65" s="12" customFormat="1" ht="23" customHeight="1">
      <c r="B266" s="131"/>
      <c r="D266" s="132" t="s">
        <v>72</v>
      </c>
      <c r="E266" s="141" t="s">
        <v>608</v>
      </c>
      <c r="F266" s="141" t="s">
        <v>609</v>
      </c>
      <c r="J266" s="142"/>
      <c r="L266" s="131"/>
      <c r="M266" s="135"/>
      <c r="N266" s="136"/>
      <c r="O266" s="136"/>
      <c r="P266" s="137">
        <f>P267</f>
        <v>6.9880959999999996</v>
      </c>
      <c r="Q266" s="136"/>
      <c r="R266" s="137">
        <f>R267</f>
        <v>2.1253120800000001E-2</v>
      </c>
      <c r="S266" s="136"/>
      <c r="T266" s="138">
        <f>T267</f>
        <v>0</v>
      </c>
      <c r="AR266" s="132" t="s">
        <v>86</v>
      </c>
      <c r="AT266" s="139" t="s">
        <v>72</v>
      </c>
      <c r="AU266" s="139" t="s">
        <v>80</v>
      </c>
      <c r="AY266" s="132" t="s">
        <v>154</v>
      </c>
      <c r="BK266" s="140">
        <f>BK267</f>
        <v>0</v>
      </c>
    </row>
    <row r="267" spans="1:65" s="2" customFormat="1" ht="24" customHeight="1">
      <c r="A267" s="26"/>
      <c r="B267" s="143"/>
      <c r="C267" s="144" t="s">
        <v>610</v>
      </c>
      <c r="D267" s="144" t="s">
        <v>157</v>
      </c>
      <c r="E267" s="145" t="s">
        <v>611</v>
      </c>
      <c r="F267" s="146" t="s">
        <v>2470</v>
      </c>
      <c r="G267" s="147" t="s">
        <v>170</v>
      </c>
      <c r="H267" s="148">
        <v>63.76</v>
      </c>
      <c r="I267" s="148"/>
      <c r="J267" s="148"/>
      <c r="K267" s="149"/>
      <c r="L267" s="27"/>
      <c r="M267" s="150" t="s">
        <v>1</v>
      </c>
      <c r="N267" s="151" t="s">
        <v>39</v>
      </c>
      <c r="O267" s="152">
        <v>0.1096</v>
      </c>
      <c r="P267" s="152">
        <f>O267*H267</f>
        <v>6.9880959999999996</v>
      </c>
      <c r="Q267" s="152">
        <v>3.3333000000000001E-4</v>
      </c>
      <c r="R267" s="152">
        <f>Q267*H267</f>
        <v>2.1253120800000001E-2</v>
      </c>
      <c r="S267" s="152">
        <v>0</v>
      </c>
      <c r="T267" s="153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4" t="s">
        <v>209</v>
      </c>
      <c r="AT267" s="154" t="s">
        <v>157</v>
      </c>
      <c r="AU267" s="154" t="s">
        <v>86</v>
      </c>
      <c r="AY267" s="14" t="s">
        <v>154</v>
      </c>
      <c r="BE267" s="155">
        <f>IF(N267="základná",J267,0)</f>
        <v>0</v>
      </c>
      <c r="BF267" s="155">
        <f>IF(N267="znížená",J267,0)</f>
        <v>0</v>
      </c>
      <c r="BG267" s="155">
        <f>IF(N267="zákl. prenesená",J267,0)</f>
        <v>0</v>
      </c>
      <c r="BH267" s="155">
        <f>IF(N267="zníž. prenesená",J267,0)</f>
        <v>0</v>
      </c>
      <c r="BI267" s="155">
        <f>IF(N267="nulová",J267,0)</f>
        <v>0</v>
      </c>
      <c r="BJ267" s="14" t="s">
        <v>86</v>
      </c>
      <c r="BK267" s="156">
        <f>ROUND(I267*H267,3)</f>
        <v>0</v>
      </c>
      <c r="BL267" s="14" t="s">
        <v>209</v>
      </c>
      <c r="BM267" s="154" t="s">
        <v>612</v>
      </c>
    </row>
    <row r="268" spans="1:65" s="12" customFormat="1" ht="23" customHeight="1">
      <c r="B268" s="131"/>
      <c r="D268" s="132" t="s">
        <v>72</v>
      </c>
      <c r="E268" s="141" t="s">
        <v>613</v>
      </c>
      <c r="F268" s="141" t="s">
        <v>614</v>
      </c>
      <c r="J268" s="142"/>
      <c r="L268" s="131"/>
      <c r="M268" s="135"/>
      <c r="N268" s="136"/>
      <c r="O268" s="136"/>
      <c r="P268" s="137">
        <f>SUM(P269:P270)</f>
        <v>40.755740199999998</v>
      </c>
      <c r="Q268" s="136"/>
      <c r="R268" s="137">
        <f>SUM(R269:R270)</f>
        <v>0.16634996000000002</v>
      </c>
      <c r="S268" s="136"/>
      <c r="T268" s="138">
        <f>SUM(T269:T270)</f>
        <v>0</v>
      </c>
      <c r="AR268" s="132" t="s">
        <v>86</v>
      </c>
      <c r="AT268" s="139" t="s">
        <v>72</v>
      </c>
      <c r="AU268" s="139" t="s">
        <v>80</v>
      </c>
      <c r="AY268" s="132" t="s">
        <v>154</v>
      </c>
      <c r="BK268" s="140">
        <f>SUM(BK269:BK270)</f>
        <v>0</v>
      </c>
    </row>
    <row r="269" spans="1:65" s="2" customFormat="1" ht="36" customHeight="1">
      <c r="A269" s="26"/>
      <c r="B269" s="143"/>
      <c r="C269" s="144" t="s">
        <v>615</v>
      </c>
      <c r="D269" s="144" t="s">
        <v>157</v>
      </c>
      <c r="E269" s="145" t="s">
        <v>616</v>
      </c>
      <c r="F269" s="146" t="s">
        <v>2471</v>
      </c>
      <c r="G269" s="147" t="s">
        <v>170</v>
      </c>
      <c r="H269" s="148">
        <v>594.10699999999997</v>
      </c>
      <c r="I269" s="148"/>
      <c r="J269" s="148"/>
      <c r="K269" s="149"/>
      <c r="L269" s="27"/>
      <c r="M269" s="150" t="s">
        <v>1</v>
      </c>
      <c r="N269" s="151" t="s">
        <v>39</v>
      </c>
      <c r="O269" s="152">
        <v>3.4000000000000002E-2</v>
      </c>
      <c r="P269" s="152">
        <f>O269*H269</f>
        <v>20.199638</v>
      </c>
      <c r="Q269" s="152">
        <v>1E-4</v>
      </c>
      <c r="R269" s="152">
        <f>Q269*H269</f>
        <v>5.9410699999999997E-2</v>
      </c>
      <c r="S269" s="152">
        <v>0</v>
      </c>
      <c r="T269" s="153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4" t="s">
        <v>209</v>
      </c>
      <c r="AT269" s="154" t="s">
        <v>157</v>
      </c>
      <c r="AU269" s="154" t="s">
        <v>86</v>
      </c>
      <c r="AY269" s="14" t="s">
        <v>154</v>
      </c>
      <c r="BE269" s="155">
        <f>IF(N269="základná",J269,0)</f>
        <v>0</v>
      </c>
      <c r="BF269" s="155">
        <f>IF(N269="znížená",J269,0)</f>
        <v>0</v>
      </c>
      <c r="BG269" s="155">
        <f>IF(N269="zákl. prenesená",J269,0)</f>
        <v>0</v>
      </c>
      <c r="BH269" s="155">
        <f>IF(N269="zníž. prenesená",J269,0)</f>
        <v>0</v>
      </c>
      <c r="BI269" s="155">
        <f>IF(N269="nulová",J269,0)</f>
        <v>0</v>
      </c>
      <c r="BJ269" s="14" t="s">
        <v>86</v>
      </c>
      <c r="BK269" s="156">
        <f>ROUND(I269*H269,3)</f>
        <v>0</v>
      </c>
      <c r="BL269" s="14" t="s">
        <v>209</v>
      </c>
      <c r="BM269" s="154" t="s">
        <v>617</v>
      </c>
    </row>
    <row r="270" spans="1:65" s="2" customFormat="1" ht="36" customHeight="1">
      <c r="A270" s="26"/>
      <c r="B270" s="143"/>
      <c r="C270" s="144" t="s">
        <v>618</v>
      </c>
      <c r="D270" s="144" t="s">
        <v>157</v>
      </c>
      <c r="E270" s="145" t="s">
        <v>619</v>
      </c>
      <c r="F270" s="146" t="s">
        <v>2472</v>
      </c>
      <c r="G270" s="147" t="s">
        <v>170</v>
      </c>
      <c r="H270" s="148">
        <v>594.10699999999997</v>
      </c>
      <c r="I270" s="148"/>
      <c r="J270" s="148"/>
      <c r="K270" s="149"/>
      <c r="L270" s="27"/>
      <c r="M270" s="150" t="s">
        <v>1</v>
      </c>
      <c r="N270" s="151" t="s">
        <v>39</v>
      </c>
      <c r="O270" s="152">
        <v>3.4599999999999999E-2</v>
      </c>
      <c r="P270" s="152">
        <f>O270*H270</f>
        <v>20.556102199999998</v>
      </c>
      <c r="Q270" s="152">
        <v>1.8000000000000001E-4</v>
      </c>
      <c r="R270" s="152">
        <f>Q270*H270</f>
        <v>0.10693926000000001</v>
      </c>
      <c r="S270" s="152">
        <v>0</v>
      </c>
      <c r="T270" s="153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4" t="s">
        <v>209</v>
      </c>
      <c r="AT270" s="154" t="s">
        <v>157</v>
      </c>
      <c r="AU270" s="154" t="s">
        <v>86</v>
      </c>
      <c r="AY270" s="14" t="s">
        <v>154</v>
      </c>
      <c r="BE270" s="155">
        <f>IF(N270="základná",J270,0)</f>
        <v>0</v>
      </c>
      <c r="BF270" s="155">
        <f>IF(N270="znížená",J270,0)</f>
        <v>0</v>
      </c>
      <c r="BG270" s="155">
        <f>IF(N270="zákl. prenesená",J270,0)</f>
        <v>0</v>
      </c>
      <c r="BH270" s="155">
        <f>IF(N270="zníž. prenesená",J270,0)</f>
        <v>0</v>
      </c>
      <c r="BI270" s="155">
        <f>IF(N270="nulová",J270,0)</f>
        <v>0</v>
      </c>
      <c r="BJ270" s="14" t="s">
        <v>86</v>
      </c>
      <c r="BK270" s="156">
        <f>ROUND(I270*H270,3)</f>
        <v>0</v>
      </c>
      <c r="BL270" s="14" t="s">
        <v>209</v>
      </c>
      <c r="BM270" s="154" t="s">
        <v>620</v>
      </c>
    </row>
    <row r="271" spans="1:65" s="12" customFormat="1" ht="26" customHeight="1">
      <c r="B271" s="131"/>
      <c r="D271" s="132" t="s">
        <v>72</v>
      </c>
      <c r="E271" s="133" t="s">
        <v>621</v>
      </c>
      <c r="F271" s="133" t="s">
        <v>622</v>
      </c>
      <c r="J271" s="134"/>
      <c r="L271" s="131"/>
      <c r="M271" s="135"/>
      <c r="N271" s="136"/>
      <c r="O271" s="136"/>
      <c r="P271" s="137">
        <f>P272</f>
        <v>324.36</v>
      </c>
      <c r="Q271" s="136"/>
      <c r="R271" s="137">
        <f>R272</f>
        <v>0</v>
      </c>
      <c r="S271" s="136"/>
      <c r="T271" s="138">
        <f>T272</f>
        <v>0</v>
      </c>
      <c r="AR271" s="132" t="s">
        <v>160</v>
      </c>
      <c r="AT271" s="139" t="s">
        <v>72</v>
      </c>
      <c r="AU271" s="139" t="s">
        <v>73</v>
      </c>
      <c r="AY271" s="132" t="s">
        <v>154</v>
      </c>
      <c r="BK271" s="140">
        <f>BK272</f>
        <v>0</v>
      </c>
    </row>
    <row r="272" spans="1:65" s="2" customFormat="1" ht="16.5" customHeight="1">
      <c r="A272" s="26"/>
      <c r="B272" s="143"/>
      <c r="C272" s="144" t="s">
        <v>623</v>
      </c>
      <c r="D272" s="144" t="s">
        <v>157</v>
      </c>
      <c r="E272" s="145" t="s">
        <v>624</v>
      </c>
      <c r="F272" s="146" t="s">
        <v>625</v>
      </c>
      <c r="G272" s="147" t="s">
        <v>626</v>
      </c>
      <c r="H272" s="148">
        <v>306</v>
      </c>
      <c r="I272" s="148"/>
      <c r="J272" s="148"/>
      <c r="K272" s="149"/>
      <c r="L272" s="27"/>
      <c r="M272" s="166" t="s">
        <v>1</v>
      </c>
      <c r="N272" s="167" t="s">
        <v>39</v>
      </c>
      <c r="O272" s="168">
        <v>1.06</v>
      </c>
      <c r="P272" s="168">
        <f>O272*H272</f>
        <v>324.36</v>
      </c>
      <c r="Q272" s="168">
        <v>0</v>
      </c>
      <c r="R272" s="168">
        <f>Q272*H272</f>
        <v>0</v>
      </c>
      <c r="S272" s="168">
        <v>0</v>
      </c>
      <c r="T272" s="169">
        <f>S272*H272</f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4" t="s">
        <v>627</v>
      </c>
      <c r="AT272" s="154" t="s">
        <v>157</v>
      </c>
      <c r="AU272" s="154" t="s">
        <v>80</v>
      </c>
      <c r="AY272" s="14" t="s">
        <v>154</v>
      </c>
      <c r="BE272" s="155">
        <f>IF(N272="základná",J272,0)</f>
        <v>0</v>
      </c>
      <c r="BF272" s="155">
        <f>IF(N272="znížená",J272,0)</f>
        <v>0</v>
      </c>
      <c r="BG272" s="155">
        <f>IF(N272="zákl. prenesená",J272,0)</f>
        <v>0</v>
      </c>
      <c r="BH272" s="155">
        <f>IF(N272="zníž. prenesená",J272,0)</f>
        <v>0</v>
      </c>
      <c r="BI272" s="155">
        <f>IF(N272="nulová",J272,0)</f>
        <v>0</v>
      </c>
      <c r="BJ272" s="14" t="s">
        <v>86</v>
      </c>
      <c r="BK272" s="156">
        <f>ROUND(I272*H272,3)</f>
        <v>0</v>
      </c>
      <c r="BL272" s="14" t="s">
        <v>627</v>
      </c>
      <c r="BM272" s="154" t="s">
        <v>628</v>
      </c>
    </row>
    <row r="273" spans="1:31" s="2" customFormat="1" ht="7" customHeight="1">
      <c r="A273" s="26"/>
      <c r="B273" s="41"/>
      <c r="C273" s="42"/>
      <c r="D273" s="42"/>
      <c r="E273" s="42"/>
      <c r="F273" s="42"/>
      <c r="G273" s="42"/>
      <c r="H273" s="42"/>
      <c r="I273" s="42"/>
      <c r="J273" s="42"/>
      <c r="K273" s="42"/>
      <c r="L273" s="27"/>
      <c r="M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</row>
  </sheetData>
  <autoFilter ref="C137:K272" xr:uid="{00000000-0009-0000-0000-000001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56"/>
  <sheetViews>
    <sheetView showGridLines="0" tabSelected="1" topLeftCell="A133" workbookViewId="0">
      <selection activeCell="F160" sqref="F160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629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ROUND((SUM(BE137:BE255)),  2)</f>
        <v>0</v>
      </c>
      <c r="G35" s="26"/>
      <c r="H35" s="26"/>
      <c r="I35" s="100">
        <v>0.2</v>
      </c>
      <c r="J35" s="99">
        <f>ROUND(((SUM(BE137:BE255))*I35),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ROUND((SUM(BF137:BF255)),  2)</f>
        <v>0</v>
      </c>
      <c r="G36" s="26"/>
      <c r="H36" s="26"/>
      <c r="I36" s="100">
        <v>0.2</v>
      </c>
      <c r="J36" s="99">
        <f>ROUND(((SUM(BF137:BF255))*I36),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ROUND((SUM(BG137:BG255)),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ROUND((SUM(BH137:BH255)),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ROUND((SUM(BI137:BI255)),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001.2 - 2. časť ASR - strojovňa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>Trebišov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J137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122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1:47" s="10" customFormat="1" ht="20" customHeight="1">
      <c r="B100" s="116"/>
      <c r="D100" s="117" t="s">
        <v>630</v>
      </c>
      <c r="E100" s="118"/>
      <c r="F100" s="118"/>
      <c r="G100" s="118"/>
      <c r="H100" s="118"/>
      <c r="I100" s="118"/>
      <c r="J100" s="119">
        <f>J139</f>
        <v>0</v>
      </c>
      <c r="L100" s="116"/>
    </row>
    <row r="101" spans="1:47" s="10" customFormat="1" ht="20" customHeight="1">
      <c r="B101" s="116"/>
      <c r="D101" s="117" t="s">
        <v>631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47" s="10" customFormat="1" ht="20" customHeight="1">
      <c r="B102" s="116"/>
      <c r="D102" s="117" t="s">
        <v>123</v>
      </c>
      <c r="E102" s="118"/>
      <c r="F102" s="118"/>
      <c r="G102" s="118"/>
      <c r="H102" s="118"/>
      <c r="I102" s="118"/>
      <c r="J102" s="119">
        <f>J154</f>
        <v>0</v>
      </c>
      <c r="L102" s="116"/>
    </row>
    <row r="103" spans="1:47" s="10" customFormat="1" ht="20" customHeight="1">
      <c r="B103" s="116"/>
      <c r="D103" s="117" t="s">
        <v>124</v>
      </c>
      <c r="E103" s="118"/>
      <c r="F103" s="118"/>
      <c r="G103" s="118"/>
      <c r="H103" s="118"/>
      <c r="I103" s="118"/>
      <c r="J103" s="119">
        <f>J158</f>
        <v>0</v>
      </c>
      <c r="L103" s="116"/>
    </row>
    <row r="104" spans="1:47" s="10" customFormat="1" ht="20" customHeight="1">
      <c r="B104" s="116"/>
      <c r="D104" s="117" t="s">
        <v>125</v>
      </c>
      <c r="E104" s="118"/>
      <c r="F104" s="118"/>
      <c r="G104" s="118"/>
      <c r="H104" s="118"/>
      <c r="I104" s="118"/>
      <c r="J104" s="119">
        <f>J179</f>
        <v>0</v>
      </c>
      <c r="L104" s="116"/>
    </row>
    <row r="105" spans="1:47" s="10" customFormat="1" ht="20" customHeight="1">
      <c r="B105" s="116"/>
      <c r="D105" s="117" t="s">
        <v>126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9" customFormat="1" ht="25" customHeight="1">
      <c r="B106" s="112"/>
      <c r="D106" s="113" t="s">
        <v>127</v>
      </c>
      <c r="E106" s="114"/>
      <c r="F106" s="114"/>
      <c r="G106" s="114"/>
      <c r="H106" s="114"/>
      <c r="I106" s="114"/>
      <c r="J106" s="115">
        <f>J203</f>
        <v>0</v>
      </c>
      <c r="L106" s="112"/>
    </row>
    <row r="107" spans="1:47" s="10" customFormat="1" ht="20" customHeight="1">
      <c r="B107" s="116"/>
      <c r="D107" s="117" t="s">
        <v>128</v>
      </c>
      <c r="E107" s="118"/>
      <c r="F107" s="118"/>
      <c r="G107" s="118"/>
      <c r="H107" s="118"/>
      <c r="I107" s="118"/>
      <c r="J107" s="119">
        <f>J204</f>
        <v>0</v>
      </c>
      <c r="L107" s="116"/>
    </row>
    <row r="108" spans="1:47" s="10" customFormat="1" ht="20" customHeight="1">
      <c r="B108" s="116"/>
      <c r="D108" s="117" t="s">
        <v>130</v>
      </c>
      <c r="E108" s="118"/>
      <c r="F108" s="118"/>
      <c r="G108" s="118"/>
      <c r="H108" s="118"/>
      <c r="I108" s="118"/>
      <c r="J108" s="119">
        <f>J207</f>
        <v>0</v>
      </c>
      <c r="L108" s="116"/>
    </row>
    <row r="109" spans="1:47" s="10" customFormat="1" ht="20" customHeight="1">
      <c r="B109" s="116"/>
      <c r="D109" s="117" t="s">
        <v>133</v>
      </c>
      <c r="E109" s="118"/>
      <c r="F109" s="118"/>
      <c r="G109" s="118"/>
      <c r="H109" s="118"/>
      <c r="I109" s="118"/>
      <c r="J109" s="119">
        <f>J210</f>
        <v>0</v>
      </c>
      <c r="L109" s="116"/>
    </row>
    <row r="110" spans="1:47" s="10" customFormat="1" ht="20" customHeight="1">
      <c r="B110" s="116"/>
      <c r="D110" s="117" t="s">
        <v>134</v>
      </c>
      <c r="E110" s="118"/>
      <c r="F110" s="118"/>
      <c r="G110" s="118"/>
      <c r="H110" s="118"/>
      <c r="I110" s="118"/>
      <c r="J110" s="119">
        <f>J231</f>
        <v>0</v>
      </c>
      <c r="L110" s="116"/>
    </row>
    <row r="111" spans="1:47" s="10" customFormat="1" ht="20" customHeight="1">
      <c r="B111" s="116"/>
      <c r="D111" s="117" t="s">
        <v>632</v>
      </c>
      <c r="E111" s="118"/>
      <c r="F111" s="118"/>
      <c r="G111" s="118"/>
      <c r="H111" s="118"/>
      <c r="I111" s="118"/>
      <c r="J111" s="119">
        <f>J236</f>
        <v>0</v>
      </c>
      <c r="L111" s="116"/>
    </row>
    <row r="112" spans="1:47" s="10" customFormat="1" ht="20" customHeight="1">
      <c r="B112" s="116"/>
      <c r="D112" s="117" t="s">
        <v>135</v>
      </c>
      <c r="E112" s="118"/>
      <c r="F112" s="118"/>
      <c r="G112" s="118"/>
      <c r="H112" s="118"/>
      <c r="I112" s="118"/>
      <c r="J112" s="119">
        <f>J242</f>
        <v>0</v>
      </c>
      <c r="L112" s="116"/>
    </row>
    <row r="113" spans="1:31" s="10" customFormat="1" ht="20" customHeight="1">
      <c r="B113" s="116"/>
      <c r="D113" s="117" t="s">
        <v>137</v>
      </c>
      <c r="E113" s="118"/>
      <c r="F113" s="118"/>
      <c r="G113" s="118"/>
      <c r="H113" s="118"/>
      <c r="I113" s="118"/>
      <c r="J113" s="119">
        <f>J247</f>
        <v>0</v>
      </c>
      <c r="L113" s="116"/>
    </row>
    <row r="114" spans="1:31" s="10" customFormat="1" ht="20" customHeight="1">
      <c r="B114" s="116"/>
      <c r="D114" s="117" t="s">
        <v>138</v>
      </c>
      <c r="E114" s="118"/>
      <c r="F114" s="118"/>
      <c r="G114" s="118"/>
      <c r="H114" s="118"/>
      <c r="I114" s="118"/>
      <c r="J114" s="119">
        <f>J251</f>
        <v>0</v>
      </c>
      <c r="L114" s="116"/>
    </row>
    <row r="115" spans="1:31" s="9" customFormat="1" ht="25" customHeight="1">
      <c r="B115" s="112"/>
      <c r="D115" s="113" t="s">
        <v>139</v>
      </c>
      <c r="E115" s="114"/>
      <c r="F115" s="114"/>
      <c r="G115" s="114"/>
      <c r="H115" s="114"/>
      <c r="I115" s="114"/>
      <c r="J115" s="115">
        <f>J254</f>
        <v>0</v>
      </c>
      <c r="L115" s="112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7" customHeight="1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7" customHeight="1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5" customHeight="1">
      <c r="A122" s="26"/>
      <c r="B122" s="27"/>
      <c r="C122" s="18" t="s">
        <v>140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7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12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17" t="str">
        <f>E7</f>
        <v>Obnova mestskej plavárne v Trebišove (stupeň PSP)</v>
      </c>
      <c r="F125" s="218"/>
      <c r="G125" s="218"/>
      <c r="H125" s="218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1" customFormat="1" ht="12" customHeight="1">
      <c r="B126" s="17"/>
      <c r="C126" s="23" t="s">
        <v>113</v>
      </c>
      <c r="L126" s="17"/>
    </row>
    <row r="127" spans="1:31" s="2" customFormat="1" ht="16.5" customHeight="1">
      <c r="A127" s="26"/>
      <c r="B127" s="27"/>
      <c r="C127" s="26"/>
      <c r="D127" s="26"/>
      <c r="E127" s="217" t="s">
        <v>114</v>
      </c>
      <c r="F127" s="216"/>
      <c r="G127" s="216"/>
      <c r="H127" s="21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115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1" t="str">
        <f>E11</f>
        <v>001.2 - 2. časť ASR - strojovňa</v>
      </c>
      <c r="F129" s="216"/>
      <c r="G129" s="216"/>
      <c r="H129" s="21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7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16</v>
      </c>
      <c r="D131" s="26"/>
      <c r="E131" s="26"/>
      <c r="F131" s="21" t="str">
        <f>F14</f>
        <v>Trebišov</v>
      </c>
      <c r="G131" s="26"/>
      <c r="H131" s="26"/>
      <c r="I131" s="23" t="s">
        <v>18</v>
      </c>
      <c r="J131" s="49" t="str">
        <f>IF(J14="","",J14)</f>
        <v>9. 8. 2019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7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43.25" customHeight="1">
      <c r="A133" s="26"/>
      <c r="B133" s="27"/>
      <c r="C133" s="23" t="s">
        <v>20</v>
      </c>
      <c r="D133" s="26"/>
      <c r="E133" s="26"/>
      <c r="F133" s="21" t="str">
        <f>E17</f>
        <v>mesto Trebišov</v>
      </c>
      <c r="G133" s="26"/>
      <c r="H133" s="26"/>
      <c r="I133" s="23" t="s">
        <v>26</v>
      </c>
      <c r="J133" s="24" t="str">
        <f>E23</f>
        <v>patrikpanda s.r.o., Ing.arch.Panda,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5" customHeight="1">
      <c r="A134" s="26"/>
      <c r="B134" s="27"/>
      <c r="C134" s="23" t="s">
        <v>24</v>
      </c>
      <c r="D134" s="26"/>
      <c r="E134" s="26"/>
      <c r="F134" s="21" t="str">
        <f>IF(E20="","",E20)</f>
        <v xml:space="preserve"> </v>
      </c>
      <c r="G134" s="26"/>
      <c r="H134" s="26"/>
      <c r="I134" s="23" t="s">
        <v>30</v>
      </c>
      <c r="J134" s="24" t="str">
        <f>E26</f>
        <v>Ing.Ivana Brecková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2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141</v>
      </c>
      <c r="D136" s="123" t="s">
        <v>58</v>
      </c>
      <c r="E136" s="123" t="s">
        <v>54</v>
      </c>
      <c r="F136" s="123" t="s">
        <v>55</v>
      </c>
      <c r="G136" s="123" t="s">
        <v>142</v>
      </c>
      <c r="H136" s="123" t="s">
        <v>143</v>
      </c>
      <c r="I136" s="123" t="s">
        <v>144</v>
      </c>
      <c r="J136" s="124" t="s">
        <v>119</v>
      </c>
      <c r="K136" s="125" t="s">
        <v>145</v>
      </c>
      <c r="L136" s="126"/>
      <c r="M136" s="56" t="s">
        <v>1</v>
      </c>
      <c r="N136" s="57" t="s">
        <v>37</v>
      </c>
      <c r="O136" s="57" t="s">
        <v>146</v>
      </c>
      <c r="P136" s="57" t="s">
        <v>147</v>
      </c>
      <c r="Q136" s="57" t="s">
        <v>148</v>
      </c>
      <c r="R136" s="57" t="s">
        <v>149</v>
      </c>
      <c r="S136" s="57" t="s">
        <v>150</v>
      </c>
      <c r="T136" s="58" t="s">
        <v>151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3" customHeight="1">
      <c r="A137" s="26"/>
      <c r="B137" s="27"/>
      <c r="C137" s="63" t="s">
        <v>120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P138+P203+P254</f>
        <v>3513.7613203599999</v>
      </c>
      <c r="Q137" s="60"/>
      <c r="R137" s="128">
        <f>R138+R203+R254</f>
        <v>126.12872124222001</v>
      </c>
      <c r="S137" s="60"/>
      <c r="T137" s="129">
        <f>T138+T203+T254</f>
        <v>47.424159000000003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121</v>
      </c>
      <c r="BK137" s="130">
        <f>BK138+BK203+BK254</f>
        <v>0</v>
      </c>
    </row>
    <row r="138" spans="1:65" s="12" customFormat="1" ht="26" customHeight="1">
      <c r="B138" s="131"/>
      <c r="D138" s="132" t="s">
        <v>72</v>
      </c>
      <c r="E138" s="133" t="s">
        <v>152</v>
      </c>
      <c r="F138" s="133" t="s">
        <v>153</v>
      </c>
      <c r="J138" s="134">
        <f>BK138</f>
        <v>0</v>
      </c>
      <c r="L138" s="131"/>
      <c r="M138" s="135"/>
      <c r="N138" s="136"/>
      <c r="O138" s="136"/>
      <c r="P138" s="137">
        <f>P139+P148+P154+P158+P179+P201</f>
        <v>3223.7358404400002</v>
      </c>
      <c r="Q138" s="136"/>
      <c r="R138" s="137">
        <f>R139+R148+R154+R158+R179+R201</f>
        <v>124.62394316000001</v>
      </c>
      <c r="S138" s="136"/>
      <c r="T138" s="138">
        <f>T139+T148+T154+T158+T179+T201</f>
        <v>47.369039000000001</v>
      </c>
      <c r="AR138" s="132" t="s">
        <v>80</v>
      </c>
      <c r="AT138" s="139" t="s">
        <v>72</v>
      </c>
      <c r="AU138" s="139" t="s">
        <v>73</v>
      </c>
      <c r="AY138" s="132" t="s">
        <v>154</v>
      </c>
      <c r="BK138" s="140">
        <f>BK139+BK148+BK154+BK158+BK179+BK201</f>
        <v>0</v>
      </c>
    </row>
    <row r="139" spans="1:65" s="12" customFormat="1" ht="23" customHeight="1">
      <c r="B139" s="131"/>
      <c r="D139" s="132" t="s">
        <v>72</v>
      </c>
      <c r="E139" s="141" t="s">
        <v>80</v>
      </c>
      <c r="F139" s="141" t="s">
        <v>633</v>
      </c>
      <c r="J139" s="142">
        <f>BK139</f>
        <v>0</v>
      </c>
      <c r="L139" s="131"/>
      <c r="M139" s="135"/>
      <c r="N139" s="136"/>
      <c r="O139" s="136"/>
      <c r="P139" s="137">
        <f>SUM(P140:P147)</f>
        <v>21.33232752</v>
      </c>
      <c r="Q139" s="136"/>
      <c r="R139" s="137">
        <f>SUM(R140:R147)</f>
        <v>0</v>
      </c>
      <c r="S139" s="136"/>
      <c r="T139" s="138">
        <f>SUM(T140:T147)</f>
        <v>0</v>
      </c>
      <c r="AR139" s="132" t="s">
        <v>80</v>
      </c>
      <c r="AT139" s="139" t="s">
        <v>72</v>
      </c>
      <c r="AU139" s="139" t="s">
        <v>80</v>
      </c>
      <c r="AY139" s="132" t="s">
        <v>154</v>
      </c>
      <c r="BK139" s="140">
        <f>SUM(BK140:BK147)</f>
        <v>0</v>
      </c>
    </row>
    <row r="140" spans="1:65" s="2" customFormat="1" ht="24" customHeight="1">
      <c r="A140" s="26"/>
      <c r="B140" s="143"/>
      <c r="C140" s="144" t="s">
        <v>80</v>
      </c>
      <c r="D140" s="144" t="s">
        <v>157</v>
      </c>
      <c r="E140" s="145" t="s">
        <v>634</v>
      </c>
      <c r="F140" s="146" t="s">
        <v>635</v>
      </c>
      <c r="G140" s="147" t="s">
        <v>636</v>
      </c>
      <c r="H140" s="148">
        <v>2.1280000000000001</v>
      </c>
      <c r="I140" s="148"/>
      <c r="J140" s="148"/>
      <c r="K140" s="149"/>
      <c r="L140" s="27"/>
      <c r="M140" s="150" t="s">
        <v>1</v>
      </c>
      <c r="N140" s="151" t="s">
        <v>39</v>
      </c>
      <c r="O140" s="152">
        <v>7.2869999999999999</v>
      </c>
      <c r="P140" s="152">
        <f t="shared" ref="P140:P147" si="0">O140*H140</f>
        <v>15.506736</v>
      </c>
      <c r="Q140" s="152">
        <v>0</v>
      </c>
      <c r="R140" s="152">
        <f t="shared" ref="R140:R147" si="1">Q140*H140</f>
        <v>0</v>
      </c>
      <c r="S140" s="152">
        <v>0</v>
      </c>
      <c r="T140" s="153">
        <f t="shared" ref="T140:T147" si="2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160</v>
      </c>
      <c r="AT140" s="154" t="s">
        <v>157</v>
      </c>
      <c r="AU140" s="154" t="s">
        <v>86</v>
      </c>
      <c r="AY140" s="14" t="s">
        <v>154</v>
      </c>
      <c r="BE140" s="155">
        <f t="shared" ref="BE140:BE147" si="3">IF(N140="základná",J140,0)</f>
        <v>0</v>
      </c>
      <c r="BF140" s="155">
        <f t="shared" ref="BF140:BF147" si="4">IF(N140="znížená",J140,0)</f>
        <v>0</v>
      </c>
      <c r="BG140" s="155">
        <f t="shared" ref="BG140:BG147" si="5">IF(N140="zákl. prenesená",J140,0)</f>
        <v>0</v>
      </c>
      <c r="BH140" s="155">
        <f t="shared" ref="BH140:BH147" si="6">IF(N140="zníž. prenesená",J140,0)</f>
        <v>0</v>
      </c>
      <c r="BI140" s="155">
        <f t="shared" ref="BI140:BI147" si="7">IF(N140="nulová",J140,0)</f>
        <v>0</v>
      </c>
      <c r="BJ140" s="14" t="s">
        <v>86</v>
      </c>
      <c r="BK140" s="156">
        <f t="shared" ref="BK140:BK147" si="8">ROUND(I140*H140,3)</f>
        <v>0</v>
      </c>
      <c r="BL140" s="14" t="s">
        <v>160</v>
      </c>
      <c r="BM140" s="154" t="s">
        <v>637</v>
      </c>
    </row>
    <row r="141" spans="1:65" s="2" customFormat="1" ht="36" customHeight="1">
      <c r="A141" s="26"/>
      <c r="B141" s="143"/>
      <c r="C141" s="144" t="s">
        <v>86</v>
      </c>
      <c r="D141" s="144" t="s">
        <v>157</v>
      </c>
      <c r="E141" s="145" t="s">
        <v>638</v>
      </c>
      <c r="F141" s="146" t="s">
        <v>639</v>
      </c>
      <c r="G141" s="147" t="s">
        <v>636</v>
      </c>
      <c r="H141" s="148">
        <v>2.1280000000000001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0.38200000000000001</v>
      </c>
      <c r="P141" s="152">
        <f t="shared" si="0"/>
        <v>0.81289600000000006</v>
      </c>
      <c r="Q141" s="152">
        <v>0</v>
      </c>
      <c r="R141" s="152">
        <f t="shared" si="1"/>
        <v>0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160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160</v>
      </c>
      <c r="BM141" s="154" t="s">
        <v>640</v>
      </c>
    </row>
    <row r="142" spans="1:65" s="2" customFormat="1" ht="36" customHeight="1">
      <c r="A142" s="26"/>
      <c r="B142" s="143"/>
      <c r="C142" s="144" t="s">
        <v>155</v>
      </c>
      <c r="D142" s="144" t="s">
        <v>157</v>
      </c>
      <c r="E142" s="145" t="s">
        <v>641</v>
      </c>
      <c r="F142" s="146" t="s">
        <v>642</v>
      </c>
      <c r="G142" s="147" t="s">
        <v>636</v>
      </c>
      <c r="H142" s="148">
        <v>8.5120000000000005</v>
      </c>
      <c r="I142" s="148"/>
      <c r="J142" s="148"/>
      <c r="K142" s="149"/>
      <c r="L142" s="27"/>
      <c r="M142" s="150" t="s">
        <v>1</v>
      </c>
      <c r="N142" s="151" t="s">
        <v>39</v>
      </c>
      <c r="O142" s="152">
        <v>0.34799999999999998</v>
      </c>
      <c r="P142" s="152">
        <f t="shared" si="0"/>
        <v>2.9621759999999999</v>
      </c>
      <c r="Q142" s="152">
        <v>0</v>
      </c>
      <c r="R142" s="152">
        <f t="shared" si="1"/>
        <v>0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160</v>
      </c>
      <c r="AT142" s="154" t="s">
        <v>157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160</v>
      </c>
      <c r="BM142" s="154" t="s">
        <v>643</v>
      </c>
    </row>
    <row r="143" spans="1:65" s="2" customFormat="1" ht="36" customHeight="1">
      <c r="A143" s="26"/>
      <c r="B143" s="143"/>
      <c r="C143" s="144" t="s">
        <v>160</v>
      </c>
      <c r="D143" s="144" t="s">
        <v>157</v>
      </c>
      <c r="E143" s="145" t="s">
        <v>644</v>
      </c>
      <c r="F143" s="146" t="s">
        <v>645</v>
      </c>
      <c r="G143" s="147" t="s">
        <v>636</v>
      </c>
      <c r="H143" s="148">
        <v>2.1280000000000001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7.0999999999999994E-2</v>
      </c>
      <c r="P143" s="152">
        <f t="shared" si="0"/>
        <v>0.151088</v>
      </c>
      <c r="Q143" s="152">
        <v>0</v>
      </c>
      <c r="R143" s="152">
        <f t="shared" si="1"/>
        <v>0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160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160</v>
      </c>
      <c r="BM143" s="154" t="s">
        <v>646</v>
      </c>
    </row>
    <row r="144" spans="1:65" s="2" customFormat="1" ht="36" customHeight="1">
      <c r="A144" s="26"/>
      <c r="B144" s="143"/>
      <c r="C144" s="144" t="s">
        <v>168</v>
      </c>
      <c r="D144" s="144" t="s">
        <v>157</v>
      </c>
      <c r="E144" s="145" t="s">
        <v>647</v>
      </c>
      <c r="F144" s="146" t="s">
        <v>648</v>
      </c>
      <c r="G144" s="147" t="s">
        <v>636</v>
      </c>
      <c r="H144" s="148">
        <v>14.896000000000001</v>
      </c>
      <c r="I144" s="148"/>
      <c r="J144" s="148"/>
      <c r="K144" s="149"/>
      <c r="L144" s="27"/>
      <c r="M144" s="150" t="s">
        <v>1</v>
      </c>
      <c r="N144" s="151" t="s">
        <v>39</v>
      </c>
      <c r="O144" s="152">
        <v>7.3699999999999998E-3</v>
      </c>
      <c r="P144" s="152">
        <f t="shared" si="0"/>
        <v>0.10978352000000001</v>
      </c>
      <c r="Q144" s="152">
        <v>0</v>
      </c>
      <c r="R144" s="152">
        <f t="shared" si="1"/>
        <v>0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160</v>
      </c>
      <c r="AT144" s="154" t="s">
        <v>157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160</v>
      </c>
      <c r="BM144" s="154" t="s">
        <v>649</v>
      </c>
    </row>
    <row r="145" spans="1:65" s="2" customFormat="1" ht="16.5" customHeight="1">
      <c r="A145" s="26"/>
      <c r="B145" s="143"/>
      <c r="C145" s="144" t="s">
        <v>172</v>
      </c>
      <c r="D145" s="144" t="s">
        <v>157</v>
      </c>
      <c r="E145" s="145" t="s">
        <v>650</v>
      </c>
      <c r="F145" s="146" t="s">
        <v>651</v>
      </c>
      <c r="G145" s="147" t="s">
        <v>636</v>
      </c>
      <c r="H145" s="148">
        <v>2.1280000000000001</v>
      </c>
      <c r="I145" s="148"/>
      <c r="J145" s="148"/>
      <c r="K145" s="149"/>
      <c r="L145" s="27"/>
      <c r="M145" s="150" t="s">
        <v>1</v>
      </c>
      <c r="N145" s="151" t="s">
        <v>39</v>
      </c>
      <c r="O145" s="152">
        <v>0.83199999999999996</v>
      </c>
      <c r="P145" s="152">
        <f t="shared" si="0"/>
        <v>1.7704960000000001</v>
      </c>
      <c r="Q145" s="152">
        <v>0</v>
      </c>
      <c r="R145" s="152">
        <f t="shared" si="1"/>
        <v>0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160</v>
      </c>
      <c r="AT145" s="154" t="s">
        <v>157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160</v>
      </c>
      <c r="BM145" s="154" t="s">
        <v>652</v>
      </c>
    </row>
    <row r="146" spans="1:65" s="2" customFormat="1" ht="16.5" customHeight="1">
      <c r="A146" s="26"/>
      <c r="B146" s="143"/>
      <c r="C146" s="144" t="s">
        <v>177</v>
      </c>
      <c r="D146" s="144" t="s">
        <v>157</v>
      </c>
      <c r="E146" s="145" t="s">
        <v>653</v>
      </c>
      <c r="F146" s="146" t="s">
        <v>654</v>
      </c>
      <c r="G146" s="147" t="s">
        <v>636</v>
      </c>
      <c r="H146" s="148">
        <v>2.1280000000000001</v>
      </c>
      <c r="I146" s="148"/>
      <c r="J146" s="148"/>
      <c r="K146" s="149"/>
      <c r="L146" s="27"/>
      <c r="M146" s="150" t="s">
        <v>1</v>
      </c>
      <c r="N146" s="151" t="s">
        <v>39</v>
      </c>
      <c r="O146" s="152">
        <v>8.9999999999999993E-3</v>
      </c>
      <c r="P146" s="152">
        <f t="shared" si="0"/>
        <v>1.9151999999999999E-2</v>
      </c>
      <c r="Q146" s="152">
        <v>0</v>
      </c>
      <c r="R146" s="152">
        <f t="shared" si="1"/>
        <v>0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160</v>
      </c>
      <c r="AT146" s="154" t="s">
        <v>157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160</v>
      </c>
      <c r="BM146" s="154" t="s">
        <v>655</v>
      </c>
    </row>
    <row r="147" spans="1:65" s="2" customFormat="1" ht="24" customHeight="1">
      <c r="A147" s="26"/>
      <c r="B147" s="143"/>
      <c r="C147" s="144" t="s">
        <v>181</v>
      </c>
      <c r="D147" s="144" t="s">
        <v>157</v>
      </c>
      <c r="E147" s="145" t="s">
        <v>656</v>
      </c>
      <c r="F147" s="146" t="s">
        <v>657</v>
      </c>
      <c r="G147" s="147" t="s">
        <v>302</v>
      </c>
      <c r="H147" s="148">
        <v>3.83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</v>
      </c>
      <c r="P147" s="152">
        <f t="shared" si="0"/>
        <v>0</v>
      </c>
      <c r="Q147" s="152">
        <v>0</v>
      </c>
      <c r="R147" s="152">
        <f t="shared" si="1"/>
        <v>0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160</v>
      </c>
      <c r="AT147" s="154" t="s">
        <v>157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160</v>
      </c>
      <c r="BM147" s="154" t="s">
        <v>658</v>
      </c>
    </row>
    <row r="148" spans="1:65" s="12" customFormat="1" ht="23" customHeight="1">
      <c r="B148" s="131"/>
      <c r="D148" s="132" t="s">
        <v>72</v>
      </c>
      <c r="E148" s="141" t="s">
        <v>86</v>
      </c>
      <c r="F148" s="141" t="s">
        <v>659</v>
      </c>
      <c r="J148" s="142"/>
      <c r="L148" s="131"/>
      <c r="M148" s="135"/>
      <c r="N148" s="136"/>
      <c r="O148" s="136"/>
      <c r="P148" s="137">
        <f>SUM(P149:P153)</f>
        <v>2.4430425600000003</v>
      </c>
      <c r="Q148" s="136"/>
      <c r="R148" s="137">
        <f>SUM(R149:R153)</f>
        <v>4.7020770557999993</v>
      </c>
      <c r="S148" s="136"/>
      <c r="T148" s="138">
        <f>SUM(T149:T153)</f>
        <v>0</v>
      </c>
      <c r="AR148" s="132" t="s">
        <v>80</v>
      </c>
      <c r="AT148" s="139" t="s">
        <v>72</v>
      </c>
      <c r="AU148" s="139" t="s">
        <v>80</v>
      </c>
      <c r="AY148" s="132" t="s">
        <v>154</v>
      </c>
      <c r="BK148" s="140">
        <f>SUM(BK149:BK153)</f>
        <v>0</v>
      </c>
    </row>
    <row r="149" spans="1:65" s="2" customFormat="1" ht="16.5" customHeight="1">
      <c r="A149" s="26"/>
      <c r="B149" s="143"/>
      <c r="C149" s="144" t="s">
        <v>184</v>
      </c>
      <c r="D149" s="144" t="s">
        <v>157</v>
      </c>
      <c r="E149" s="145" t="s">
        <v>660</v>
      </c>
      <c r="F149" s="146" t="s">
        <v>661</v>
      </c>
      <c r="G149" s="147" t="s">
        <v>636</v>
      </c>
      <c r="H149" s="148">
        <v>0.44800000000000001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0.90824000000000005</v>
      </c>
      <c r="P149" s="152">
        <f>O149*H149</f>
        <v>0.40689152000000001</v>
      </c>
      <c r="Q149" s="152">
        <v>2.0663999999999998</v>
      </c>
      <c r="R149" s="152">
        <f>Q149*H149</f>
        <v>0.92574719999999988</v>
      </c>
      <c r="S149" s="152">
        <v>0</v>
      </c>
      <c r="T149" s="153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160</v>
      </c>
      <c r="AT149" s="154" t="s">
        <v>157</v>
      </c>
      <c r="AU149" s="154" t="s">
        <v>86</v>
      </c>
      <c r="AY149" s="14" t="s">
        <v>154</v>
      </c>
      <c r="BE149" s="155">
        <f>IF(N149="základná",J149,0)</f>
        <v>0</v>
      </c>
      <c r="BF149" s="155">
        <f>IF(N149="znížená",J149,0)</f>
        <v>0</v>
      </c>
      <c r="BG149" s="155">
        <f>IF(N149="zákl. prenesená",J149,0)</f>
        <v>0</v>
      </c>
      <c r="BH149" s="155">
        <f>IF(N149="zníž. prenesená",J149,0)</f>
        <v>0</v>
      </c>
      <c r="BI149" s="155">
        <f>IF(N149="nulová",J149,0)</f>
        <v>0</v>
      </c>
      <c r="BJ149" s="14" t="s">
        <v>86</v>
      </c>
      <c r="BK149" s="156">
        <f>ROUND(I149*H149,3)</f>
        <v>0</v>
      </c>
      <c r="BL149" s="14" t="s">
        <v>160</v>
      </c>
      <c r="BM149" s="154" t="s">
        <v>662</v>
      </c>
    </row>
    <row r="150" spans="1:65" s="2" customFormat="1" ht="24" customHeight="1">
      <c r="A150" s="26"/>
      <c r="B150" s="143"/>
      <c r="C150" s="144" t="s">
        <v>189</v>
      </c>
      <c r="D150" s="144" t="s">
        <v>157</v>
      </c>
      <c r="E150" s="145" t="s">
        <v>663</v>
      </c>
      <c r="F150" s="146" t="s">
        <v>664</v>
      </c>
      <c r="G150" s="147" t="s">
        <v>636</v>
      </c>
      <c r="H150" s="148">
        <v>1.6519999999999999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0.52312000000000003</v>
      </c>
      <c r="P150" s="152">
        <f>O150*H150</f>
        <v>0.86419424</v>
      </c>
      <c r="Q150" s="152">
        <v>2.2414900000000002</v>
      </c>
      <c r="R150" s="152">
        <f>Q150*H150</f>
        <v>3.7029414800000002</v>
      </c>
      <c r="S150" s="152">
        <v>0</v>
      </c>
      <c r="T150" s="153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160</v>
      </c>
      <c r="AT150" s="154" t="s">
        <v>157</v>
      </c>
      <c r="AU150" s="154" t="s">
        <v>86</v>
      </c>
      <c r="AY150" s="14" t="s">
        <v>154</v>
      </c>
      <c r="BE150" s="155">
        <f>IF(N150="základná",J150,0)</f>
        <v>0</v>
      </c>
      <c r="BF150" s="155">
        <f>IF(N150="znížená",J150,0)</f>
        <v>0</v>
      </c>
      <c r="BG150" s="155">
        <f>IF(N150="zákl. prenesená",J150,0)</f>
        <v>0</v>
      </c>
      <c r="BH150" s="155">
        <f>IF(N150="zníž. prenesená",J150,0)</f>
        <v>0</v>
      </c>
      <c r="BI150" s="155">
        <f>IF(N150="nulová",J150,0)</f>
        <v>0</v>
      </c>
      <c r="BJ150" s="14" t="s">
        <v>86</v>
      </c>
      <c r="BK150" s="156">
        <f>ROUND(I150*H150,3)</f>
        <v>0</v>
      </c>
      <c r="BL150" s="14" t="s">
        <v>160</v>
      </c>
      <c r="BM150" s="154" t="s">
        <v>665</v>
      </c>
    </row>
    <row r="151" spans="1:65" s="2" customFormat="1" ht="16.5" customHeight="1">
      <c r="A151" s="26"/>
      <c r="B151" s="143"/>
      <c r="C151" s="144" t="s">
        <v>193</v>
      </c>
      <c r="D151" s="144" t="s">
        <v>157</v>
      </c>
      <c r="E151" s="145" t="s">
        <v>666</v>
      </c>
      <c r="F151" s="146" t="s">
        <v>667</v>
      </c>
      <c r="G151" s="147" t="s">
        <v>170</v>
      </c>
      <c r="H151" s="148">
        <v>1.32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0.35799999999999998</v>
      </c>
      <c r="P151" s="152">
        <f>O151*H151</f>
        <v>0.47255999999999998</v>
      </c>
      <c r="Q151" s="152">
        <v>1.1491875E-2</v>
      </c>
      <c r="R151" s="152">
        <f>Q151*H151</f>
        <v>1.5169275000000001E-2</v>
      </c>
      <c r="S151" s="152">
        <v>0</v>
      </c>
      <c r="T151" s="153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160</v>
      </c>
      <c r="AT151" s="154" t="s">
        <v>157</v>
      </c>
      <c r="AU151" s="154" t="s">
        <v>86</v>
      </c>
      <c r="AY151" s="14" t="s">
        <v>154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86</v>
      </c>
      <c r="BK151" s="156">
        <f>ROUND(I151*H151,3)</f>
        <v>0</v>
      </c>
      <c r="BL151" s="14" t="s">
        <v>160</v>
      </c>
      <c r="BM151" s="154" t="s">
        <v>668</v>
      </c>
    </row>
    <row r="152" spans="1:65" s="2" customFormat="1" ht="16.5" customHeight="1">
      <c r="A152" s="26"/>
      <c r="B152" s="143"/>
      <c r="C152" s="144" t="s">
        <v>196</v>
      </c>
      <c r="D152" s="144" t="s">
        <v>157</v>
      </c>
      <c r="E152" s="145" t="s">
        <v>669</v>
      </c>
      <c r="F152" s="146" t="s">
        <v>670</v>
      </c>
      <c r="G152" s="147" t="s">
        <v>170</v>
      </c>
      <c r="H152" s="148">
        <v>1.32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0.19900000000000001</v>
      </c>
      <c r="P152" s="152">
        <f>O152*H152</f>
        <v>0.26268000000000002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160</v>
      </c>
      <c r="AT152" s="154" t="s">
        <v>157</v>
      </c>
      <c r="AU152" s="154" t="s">
        <v>86</v>
      </c>
      <c r="AY152" s="14" t="s">
        <v>154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4" t="s">
        <v>86</v>
      </c>
      <c r="BK152" s="156">
        <f>ROUND(I152*H152,3)</f>
        <v>0</v>
      </c>
      <c r="BL152" s="14" t="s">
        <v>160</v>
      </c>
      <c r="BM152" s="154" t="s">
        <v>671</v>
      </c>
    </row>
    <row r="153" spans="1:65" s="2" customFormat="1" ht="24" customHeight="1">
      <c r="A153" s="26"/>
      <c r="B153" s="143"/>
      <c r="C153" s="144" t="s">
        <v>199</v>
      </c>
      <c r="D153" s="144" t="s">
        <v>157</v>
      </c>
      <c r="E153" s="145" t="s">
        <v>672</v>
      </c>
      <c r="F153" s="146" t="s">
        <v>673</v>
      </c>
      <c r="G153" s="147" t="s">
        <v>170</v>
      </c>
      <c r="H153" s="148">
        <v>9.2799999999999994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4.7059999999999998E-2</v>
      </c>
      <c r="P153" s="152">
        <f>O153*H153</f>
        <v>0.43671679999999996</v>
      </c>
      <c r="Q153" s="152">
        <v>6.2736099999999998E-3</v>
      </c>
      <c r="R153" s="152">
        <f>Q153*H153</f>
        <v>5.8219100799999993E-2</v>
      </c>
      <c r="S153" s="152">
        <v>0</v>
      </c>
      <c r="T153" s="153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160</v>
      </c>
      <c r="AT153" s="154" t="s">
        <v>157</v>
      </c>
      <c r="AU153" s="154" t="s">
        <v>86</v>
      </c>
      <c r="AY153" s="14" t="s">
        <v>154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86</v>
      </c>
      <c r="BK153" s="156">
        <f>ROUND(I153*H153,3)</f>
        <v>0</v>
      </c>
      <c r="BL153" s="14" t="s">
        <v>160</v>
      </c>
      <c r="BM153" s="154" t="s">
        <v>674</v>
      </c>
    </row>
    <row r="154" spans="1:65" s="12" customFormat="1" ht="23" customHeight="1">
      <c r="B154" s="131"/>
      <c r="D154" s="132" t="s">
        <v>72</v>
      </c>
      <c r="E154" s="141" t="s">
        <v>155</v>
      </c>
      <c r="F154" s="141" t="s">
        <v>156</v>
      </c>
      <c r="J154" s="142"/>
      <c r="L154" s="131"/>
      <c r="M154" s="135"/>
      <c r="N154" s="136"/>
      <c r="O154" s="136"/>
      <c r="P154" s="137">
        <f>SUM(P155:P157)</f>
        <v>4.31413768</v>
      </c>
      <c r="Q154" s="136"/>
      <c r="R154" s="137">
        <f>SUM(R155:R157)</f>
        <v>0.93595712000000009</v>
      </c>
      <c r="S154" s="136"/>
      <c r="T154" s="138">
        <f>SUM(T155:T157)</f>
        <v>0</v>
      </c>
      <c r="AR154" s="132" t="s">
        <v>80</v>
      </c>
      <c r="AT154" s="139" t="s">
        <v>72</v>
      </c>
      <c r="AU154" s="139" t="s">
        <v>80</v>
      </c>
      <c r="AY154" s="132" t="s">
        <v>154</v>
      </c>
      <c r="BK154" s="140">
        <f>SUM(BK155:BK157)</f>
        <v>0</v>
      </c>
    </row>
    <row r="155" spans="1:65" s="2" customFormat="1" ht="24" customHeight="1">
      <c r="A155" s="26"/>
      <c r="B155" s="143"/>
      <c r="C155" s="144" t="s">
        <v>202</v>
      </c>
      <c r="D155" s="144" t="s">
        <v>157</v>
      </c>
      <c r="E155" s="145" t="s">
        <v>166</v>
      </c>
      <c r="F155" s="146" t="s">
        <v>2445</v>
      </c>
      <c r="G155" s="147" t="s">
        <v>159</v>
      </c>
      <c r="H155" s="148">
        <v>2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0.25916</v>
      </c>
      <c r="P155" s="152">
        <f>O155*H155</f>
        <v>0.51832</v>
      </c>
      <c r="Q155" s="152">
        <v>3.7198000000000002E-2</v>
      </c>
      <c r="R155" s="152">
        <f>Q155*H155</f>
        <v>7.4396000000000004E-2</v>
      </c>
      <c r="S155" s="152">
        <v>0</v>
      </c>
      <c r="T155" s="153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160</v>
      </c>
      <c r="AT155" s="154" t="s">
        <v>157</v>
      </c>
      <c r="AU155" s="154" t="s">
        <v>86</v>
      </c>
      <c r="AY155" s="14" t="s">
        <v>154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86</v>
      </c>
      <c r="BK155" s="156">
        <f>ROUND(I155*H155,3)</f>
        <v>0</v>
      </c>
      <c r="BL155" s="14" t="s">
        <v>160</v>
      </c>
      <c r="BM155" s="154" t="s">
        <v>675</v>
      </c>
    </row>
    <row r="156" spans="1:65" s="2" customFormat="1" ht="24" customHeight="1">
      <c r="A156" s="26"/>
      <c r="B156" s="143"/>
      <c r="C156" s="144" t="s">
        <v>205</v>
      </c>
      <c r="D156" s="144" t="s">
        <v>157</v>
      </c>
      <c r="E156" s="145" t="s">
        <v>676</v>
      </c>
      <c r="F156" s="146" t="s">
        <v>2446</v>
      </c>
      <c r="G156" s="147" t="s">
        <v>170</v>
      </c>
      <c r="H156" s="148">
        <v>0.96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0.48848999999999998</v>
      </c>
      <c r="P156" s="152">
        <f>O156*H156</f>
        <v>0.46895039999999999</v>
      </c>
      <c r="Q156" s="152">
        <v>0.10466</v>
      </c>
      <c r="R156" s="152">
        <f>Q156*H156</f>
        <v>0.1004736</v>
      </c>
      <c r="S156" s="152">
        <v>0</v>
      </c>
      <c r="T156" s="153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160</v>
      </c>
      <c r="AT156" s="154" t="s">
        <v>157</v>
      </c>
      <c r="AU156" s="154" t="s">
        <v>86</v>
      </c>
      <c r="AY156" s="14" t="s">
        <v>154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86</v>
      </c>
      <c r="BK156" s="156">
        <f>ROUND(I156*H156,3)</f>
        <v>0</v>
      </c>
      <c r="BL156" s="14" t="s">
        <v>160</v>
      </c>
      <c r="BM156" s="154" t="s">
        <v>677</v>
      </c>
    </row>
    <row r="157" spans="1:65" s="2" customFormat="1" ht="24" customHeight="1">
      <c r="A157" s="26"/>
      <c r="B157" s="143"/>
      <c r="C157" s="144" t="s">
        <v>209</v>
      </c>
      <c r="D157" s="144" t="s">
        <v>157</v>
      </c>
      <c r="E157" s="145" t="s">
        <v>169</v>
      </c>
      <c r="F157" s="146" t="s">
        <v>2447</v>
      </c>
      <c r="G157" s="147" t="s">
        <v>170</v>
      </c>
      <c r="H157" s="148">
        <v>7.2720000000000002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0.45749000000000001</v>
      </c>
      <c r="P157" s="152">
        <f>O157*H157</f>
        <v>3.3268672800000001</v>
      </c>
      <c r="Q157" s="152">
        <v>0.10466</v>
      </c>
      <c r="R157" s="152">
        <f>Q157*H157</f>
        <v>0.76108752000000002</v>
      </c>
      <c r="S157" s="152">
        <v>0</v>
      </c>
      <c r="T157" s="153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160</v>
      </c>
      <c r="AT157" s="154" t="s">
        <v>157</v>
      </c>
      <c r="AU157" s="154" t="s">
        <v>86</v>
      </c>
      <c r="AY157" s="14" t="s">
        <v>154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86</v>
      </c>
      <c r="BK157" s="156">
        <f>ROUND(I157*H157,3)</f>
        <v>0</v>
      </c>
      <c r="BL157" s="14" t="s">
        <v>160</v>
      </c>
      <c r="BM157" s="154" t="s">
        <v>171</v>
      </c>
    </row>
    <row r="158" spans="1:65" s="12" customFormat="1" ht="23" customHeight="1">
      <c r="B158" s="131"/>
      <c r="D158" s="132" t="s">
        <v>72</v>
      </c>
      <c r="E158" s="141" t="s">
        <v>172</v>
      </c>
      <c r="F158" s="141" t="s">
        <v>188</v>
      </c>
      <c r="J158" s="142"/>
      <c r="L158" s="131"/>
      <c r="M158" s="135"/>
      <c r="N158" s="136"/>
      <c r="O158" s="136"/>
      <c r="P158" s="137">
        <f>SUM(P159:P178)</f>
        <v>1978.3397267200003</v>
      </c>
      <c r="Q158" s="136"/>
      <c r="R158" s="137">
        <f>SUM(R159:R178)</f>
        <v>48.949577589200011</v>
      </c>
      <c r="S158" s="136"/>
      <c r="T158" s="138">
        <f>SUM(T159:T178)</f>
        <v>0</v>
      </c>
      <c r="AR158" s="132" t="s">
        <v>80</v>
      </c>
      <c r="AT158" s="139" t="s">
        <v>72</v>
      </c>
      <c r="AU158" s="139" t="s">
        <v>80</v>
      </c>
      <c r="AY158" s="132" t="s">
        <v>154</v>
      </c>
      <c r="BK158" s="140">
        <f>SUM(BK159:BK178)</f>
        <v>0</v>
      </c>
    </row>
    <row r="159" spans="1:65" s="2" customFormat="1" ht="24" customHeight="1">
      <c r="A159" s="26"/>
      <c r="B159" s="143"/>
      <c r="C159" s="144" t="s">
        <v>213</v>
      </c>
      <c r="D159" s="144" t="s">
        <v>157</v>
      </c>
      <c r="E159" s="145" t="s">
        <v>190</v>
      </c>
      <c r="F159" s="146" t="s">
        <v>191</v>
      </c>
      <c r="G159" s="147" t="s">
        <v>170</v>
      </c>
      <c r="H159" s="148">
        <v>4.32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8.2019999999999996E-2</v>
      </c>
      <c r="P159" s="152">
        <f t="shared" ref="P159:P178" si="9">O159*H159</f>
        <v>0.35432639999999999</v>
      </c>
      <c r="Q159" s="152">
        <v>1.9136000000000001E-4</v>
      </c>
      <c r="R159" s="152">
        <f t="shared" ref="R159:R178" si="10">Q159*H159</f>
        <v>8.2667520000000009E-4</v>
      </c>
      <c r="S159" s="152">
        <v>0</v>
      </c>
      <c r="T159" s="153">
        <f t="shared" ref="T159:T178" si="11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160</v>
      </c>
      <c r="AT159" s="154" t="s">
        <v>157</v>
      </c>
      <c r="AU159" s="154" t="s">
        <v>86</v>
      </c>
      <c r="AY159" s="14" t="s">
        <v>154</v>
      </c>
      <c r="BE159" s="155">
        <f t="shared" ref="BE159:BE178" si="12">IF(N159="základná",J159,0)</f>
        <v>0</v>
      </c>
      <c r="BF159" s="155">
        <f t="shared" ref="BF159:BF178" si="13">IF(N159="znížená",J159,0)</f>
        <v>0</v>
      </c>
      <c r="BG159" s="155">
        <f t="shared" ref="BG159:BG178" si="14">IF(N159="zákl. prenesená",J159,0)</f>
        <v>0</v>
      </c>
      <c r="BH159" s="155">
        <f t="shared" ref="BH159:BH178" si="15">IF(N159="zníž. prenesená",J159,0)</f>
        <v>0</v>
      </c>
      <c r="BI159" s="155">
        <f t="shared" ref="BI159:BI178" si="16">IF(N159="nulová",J159,0)</f>
        <v>0</v>
      </c>
      <c r="BJ159" s="14" t="s">
        <v>86</v>
      </c>
      <c r="BK159" s="156">
        <f t="shared" ref="BK159:BK178" si="17">ROUND(I159*H159,3)</f>
        <v>0</v>
      </c>
      <c r="BL159" s="14" t="s">
        <v>160</v>
      </c>
      <c r="BM159" s="154" t="s">
        <v>678</v>
      </c>
    </row>
    <row r="160" spans="1:65" s="2" customFormat="1" ht="36" customHeight="1">
      <c r="A160" s="26"/>
      <c r="B160" s="143"/>
      <c r="C160" s="144" t="s">
        <v>217</v>
      </c>
      <c r="D160" s="144" t="s">
        <v>157</v>
      </c>
      <c r="E160" s="145" t="s">
        <v>194</v>
      </c>
      <c r="F160" s="146" t="s">
        <v>2656</v>
      </c>
      <c r="G160" s="147" t="s">
        <v>170</v>
      </c>
      <c r="H160" s="148">
        <v>921.5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0.112</v>
      </c>
      <c r="P160" s="152">
        <f t="shared" si="9"/>
        <v>103.208</v>
      </c>
      <c r="Q160" s="152">
        <v>0</v>
      </c>
      <c r="R160" s="152">
        <f t="shared" si="10"/>
        <v>0</v>
      </c>
      <c r="S160" s="152">
        <v>0</v>
      </c>
      <c r="T160" s="153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160</v>
      </c>
      <c r="AT160" s="154" t="s">
        <v>157</v>
      </c>
      <c r="AU160" s="154" t="s">
        <v>86</v>
      </c>
      <c r="AY160" s="14" t="s">
        <v>154</v>
      </c>
      <c r="BE160" s="155">
        <f t="shared" si="12"/>
        <v>0</v>
      </c>
      <c r="BF160" s="155">
        <f t="shared" si="13"/>
        <v>0</v>
      </c>
      <c r="BG160" s="155">
        <f t="shared" si="14"/>
        <v>0</v>
      </c>
      <c r="BH160" s="155">
        <f t="shared" si="15"/>
        <v>0</v>
      </c>
      <c r="BI160" s="155">
        <f t="shared" si="16"/>
        <v>0</v>
      </c>
      <c r="BJ160" s="14" t="s">
        <v>86</v>
      </c>
      <c r="BK160" s="156">
        <f t="shared" si="17"/>
        <v>0</v>
      </c>
      <c r="BL160" s="14" t="s">
        <v>160</v>
      </c>
      <c r="BM160" s="154" t="s">
        <v>679</v>
      </c>
    </row>
    <row r="161" spans="1:65" s="2" customFormat="1" ht="36" customHeight="1">
      <c r="A161" s="26"/>
      <c r="B161" s="143"/>
      <c r="C161" s="144" t="s">
        <v>221</v>
      </c>
      <c r="D161" s="144" t="s">
        <v>157</v>
      </c>
      <c r="E161" s="145" t="s">
        <v>197</v>
      </c>
      <c r="F161" s="146" t="s">
        <v>2448</v>
      </c>
      <c r="G161" s="147" t="s">
        <v>170</v>
      </c>
      <c r="H161" s="148">
        <v>921.5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0.112</v>
      </c>
      <c r="P161" s="152">
        <f t="shared" si="9"/>
        <v>103.208</v>
      </c>
      <c r="Q161" s="152">
        <v>0</v>
      </c>
      <c r="R161" s="152">
        <f t="shared" si="10"/>
        <v>0</v>
      </c>
      <c r="S161" s="152">
        <v>0</v>
      </c>
      <c r="T161" s="153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160</v>
      </c>
      <c r="AT161" s="154" t="s">
        <v>157</v>
      </c>
      <c r="AU161" s="154" t="s">
        <v>86</v>
      </c>
      <c r="AY161" s="14" t="s">
        <v>154</v>
      </c>
      <c r="BE161" s="155">
        <f t="shared" si="12"/>
        <v>0</v>
      </c>
      <c r="BF161" s="155">
        <f t="shared" si="13"/>
        <v>0</v>
      </c>
      <c r="BG161" s="155">
        <f t="shared" si="14"/>
        <v>0</v>
      </c>
      <c r="BH161" s="155">
        <f t="shared" si="15"/>
        <v>0</v>
      </c>
      <c r="BI161" s="155">
        <f t="shared" si="16"/>
        <v>0</v>
      </c>
      <c r="BJ161" s="14" t="s">
        <v>86</v>
      </c>
      <c r="BK161" s="156">
        <f t="shared" si="17"/>
        <v>0</v>
      </c>
      <c r="BL161" s="14" t="s">
        <v>160</v>
      </c>
      <c r="BM161" s="154" t="s">
        <v>680</v>
      </c>
    </row>
    <row r="162" spans="1:65" s="2" customFormat="1" ht="36" customHeight="1">
      <c r="A162" s="26"/>
      <c r="B162" s="143"/>
      <c r="C162" s="144" t="s">
        <v>7</v>
      </c>
      <c r="D162" s="144" t="s">
        <v>157</v>
      </c>
      <c r="E162" s="145" t="s">
        <v>200</v>
      </c>
      <c r="F162" s="146" t="s">
        <v>2449</v>
      </c>
      <c r="G162" s="147" t="s">
        <v>170</v>
      </c>
      <c r="H162" s="148">
        <v>921.5</v>
      </c>
      <c r="I162" s="148"/>
      <c r="J162" s="148"/>
      <c r="K162" s="149"/>
      <c r="L162" s="27"/>
      <c r="M162" s="150" t="s">
        <v>1</v>
      </c>
      <c r="N162" s="151" t="s">
        <v>39</v>
      </c>
      <c r="O162" s="152">
        <v>0.112</v>
      </c>
      <c r="P162" s="152">
        <f t="shared" si="9"/>
        <v>103.208</v>
      </c>
      <c r="Q162" s="152">
        <v>0</v>
      </c>
      <c r="R162" s="152">
        <f t="shared" si="10"/>
        <v>0</v>
      </c>
      <c r="S162" s="152">
        <v>0</v>
      </c>
      <c r="T162" s="153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160</v>
      </c>
      <c r="AT162" s="154" t="s">
        <v>157</v>
      </c>
      <c r="AU162" s="154" t="s">
        <v>86</v>
      </c>
      <c r="AY162" s="14" t="s">
        <v>154</v>
      </c>
      <c r="BE162" s="155">
        <f t="shared" si="12"/>
        <v>0</v>
      </c>
      <c r="BF162" s="155">
        <f t="shared" si="13"/>
        <v>0</v>
      </c>
      <c r="BG162" s="155">
        <f t="shared" si="14"/>
        <v>0</v>
      </c>
      <c r="BH162" s="155">
        <f t="shared" si="15"/>
        <v>0</v>
      </c>
      <c r="BI162" s="155">
        <f t="shared" si="16"/>
        <v>0</v>
      </c>
      <c r="BJ162" s="14" t="s">
        <v>86</v>
      </c>
      <c r="BK162" s="156">
        <f t="shared" si="17"/>
        <v>0</v>
      </c>
      <c r="BL162" s="14" t="s">
        <v>160</v>
      </c>
      <c r="BM162" s="154" t="s">
        <v>681</v>
      </c>
    </row>
    <row r="163" spans="1:65" s="2" customFormat="1" ht="36" customHeight="1">
      <c r="A163" s="26"/>
      <c r="B163" s="143"/>
      <c r="C163" s="144" t="s">
        <v>228</v>
      </c>
      <c r="D163" s="144" t="s">
        <v>157</v>
      </c>
      <c r="E163" s="145" t="s">
        <v>203</v>
      </c>
      <c r="F163" s="146" t="s">
        <v>2450</v>
      </c>
      <c r="G163" s="147" t="s">
        <v>170</v>
      </c>
      <c r="H163" s="148">
        <v>921.5</v>
      </c>
      <c r="I163" s="148"/>
      <c r="J163" s="148"/>
      <c r="K163" s="149"/>
      <c r="L163" s="27"/>
      <c r="M163" s="150" t="s">
        <v>1</v>
      </c>
      <c r="N163" s="151" t="s">
        <v>39</v>
      </c>
      <c r="O163" s="152">
        <v>1.52</v>
      </c>
      <c r="P163" s="152">
        <f t="shared" si="9"/>
        <v>1400.68</v>
      </c>
      <c r="Q163" s="152">
        <v>4.3650000000000001E-2</v>
      </c>
      <c r="R163" s="152">
        <f t="shared" si="10"/>
        <v>40.223475000000001</v>
      </c>
      <c r="S163" s="152">
        <v>0</v>
      </c>
      <c r="T163" s="153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4" t="s">
        <v>160</v>
      </c>
      <c r="AT163" s="154" t="s">
        <v>157</v>
      </c>
      <c r="AU163" s="154" t="s">
        <v>86</v>
      </c>
      <c r="AY163" s="14" t="s">
        <v>154</v>
      </c>
      <c r="BE163" s="155">
        <f t="shared" si="12"/>
        <v>0</v>
      </c>
      <c r="BF163" s="155">
        <f t="shared" si="13"/>
        <v>0</v>
      </c>
      <c r="BG163" s="155">
        <f t="shared" si="14"/>
        <v>0</v>
      </c>
      <c r="BH163" s="155">
        <f t="shared" si="15"/>
        <v>0</v>
      </c>
      <c r="BI163" s="155">
        <f t="shared" si="16"/>
        <v>0</v>
      </c>
      <c r="BJ163" s="14" t="s">
        <v>86</v>
      </c>
      <c r="BK163" s="156">
        <f t="shared" si="17"/>
        <v>0</v>
      </c>
      <c r="BL163" s="14" t="s">
        <v>160</v>
      </c>
      <c r="BM163" s="154" t="s">
        <v>682</v>
      </c>
    </row>
    <row r="164" spans="1:65" s="2" customFormat="1" ht="24" customHeight="1">
      <c r="A164" s="26"/>
      <c r="B164" s="143"/>
      <c r="C164" s="144" t="s">
        <v>234</v>
      </c>
      <c r="D164" s="144" t="s">
        <v>157</v>
      </c>
      <c r="E164" s="145" t="s">
        <v>206</v>
      </c>
      <c r="F164" s="146" t="s">
        <v>207</v>
      </c>
      <c r="G164" s="147" t="s">
        <v>170</v>
      </c>
      <c r="H164" s="148">
        <v>262.803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5.1999999999999998E-2</v>
      </c>
      <c r="P164" s="152">
        <f t="shared" si="9"/>
        <v>13.665756</v>
      </c>
      <c r="Q164" s="152">
        <v>4.2000000000000002E-4</v>
      </c>
      <c r="R164" s="152">
        <f t="shared" si="10"/>
        <v>0.11037726</v>
      </c>
      <c r="S164" s="152">
        <v>0</v>
      </c>
      <c r="T164" s="153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160</v>
      </c>
      <c r="AT164" s="154" t="s">
        <v>157</v>
      </c>
      <c r="AU164" s="154" t="s">
        <v>86</v>
      </c>
      <c r="AY164" s="14" t="s">
        <v>154</v>
      </c>
      <c r="BE164" s="155">
        <f t="shared" si="12"/>
        <v>0</v>
      </c>
      <c r="BF164" s="155">
        <f t="shared" si="13"/>
        <v>0</v>
      </c>
      <c r="BG164" s="155">
        <f t="shared" si="14"/>
        <v>0</v>
      </c>
      <c r="BH164" s="155">
        <f t="shared" si="15"/>
        <v>0</v>
      </c>
      <c r="BI164" s="155">
        <f t="shared" si="16"/>
        <v>0</v>
      </c>
      <c r="BJ164" s="14" t="s">
        <v>86</v>
      </c>
      <c r="BK164" s="156">
        <f t="shared" si="17"/>
        <v>0</v>
      </c>
      <c r="BL164" s="14" t="s">
        <v>160</v>
      </c>
      <c r="BM164" s="154" t="s">
        <v>208</v>
      </c>
    </row>
    <row r="165" spans="1:65" s="2" customFormat="1" ht="36" customHeight="1">
      <c r="A165" s="26"/>
      <c r="B165" s="143"/>
      <c r="C165" s="144" t="s">
        <v>238</v>
      </c>
      <c r="D165" s="144" t="s">
        <v>157</v>
      </c>
      <c r="E165" s="145" t="s">
        <v>210</v>
      </c>
      <c r="F165" s="146" t="s">
        <v>211</v>
      </c>
      <c r="G165" s="147" t="s">
        <v>170</v>
      </c>
      <c r="H165" s="148">
        <v>246.339</v>
      </c>
      <c r="I165" s="148"/>
      <c r="J165" s="148"/>
      <c r="K165" s="149"/>
      <c r="L165" s="27"/>
      <c r="M165" s="150" t="s">
        <v>1</v>
      </c>
      <c r="N165" s="151" t="s">
        <v>39</v>
      </c>
      <c r="O165" s="152">
        <v>0.42899999999999999</v>
      </c>
      <c r="P165" s="152">
        <f t="shared" si="9"/>
        <v>105.67943099999999</v>
      </c>
      <c r="Q165" s="152">
        <v>1.6799999999999999E-2</v>
      </c>
      <c r="R165" s="152">
        <f t="shared" si="10"/>
        <v>4.1384951999999995</v>
      </c>
      <c r="S165" s="152">
        <v>0</v>
      </c>
      <c r="T165" s="153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160</v>
      </c>
      <c r="AT165" s="154" t="s">
        <v>157</v>
      </c>
      <c r="AU165" s="154" t="s">
        <v>86</v>
      </c>
      <c r="AY165" s="14" t="s">
        <v>154</v>
      </c>
      <c r="BE165" s="155">
        <f t="shared" si="12"/>
        <v>0</v>
      </c>
      <c r="BF165" s="155">
        <f t="shared" si="13"/>
        <v>0</v>
      </c>
      <c r="BG165" s="155">
        <f t="shared" si="14"/>
        <v>0</v>
      </c>
      <c r="BH165" s="155">
        <f t="shared" si="15"/>
        <v>0</v>
      </c>
      <c r="BI165" s="155">
        <f t="shared" si="16"/>
        <v>0</v>
      </c>
      <c r="BJ165" s="14" t="s">
        <v>86</v>
      </c>
      <c r="BK165" s="156">
        <f t="shared" si="17"/>
        <v>0</v>
      </c>
      <c r="BL165" s="14" t="s">
        <v>160</v>
      </c>
      <c r="BM165" s="154" t="s">
        <v>212</v>
      </c>
    </row>
    <row r="166" spans="1:65" s="2" customFormat="1" ht="24" customHeight="1">
      <c r="A166" s="26"/>
      <c r="B166" s="143"/>
      <c r="C166" s="144" t="s">
        <v>242</v>
      </c>
      <c r="D166" s="144" t="s">
        <v>157</v>
      </c>
      <c r="E166" s="145" t="s">
        <v>214</v>
      </c>
      <c r="F166" s="146" t="s">
        <v>215</v>
      </c>
      <c r="G166" s="147" t="s">
        <v>170</v>
      </c>
      <c r="H166" s="148">
        <v>262.803</v>
      </c>
      <c r="I166" s="148"/>
      <c r="J166" s="148"/>
      <c r="K166" s="149"/>
      <c r="L166" s="27"/>
      <c r="M166" s="150" t="s">
        <v>1</v>
      </c>
      <c r="N166" s="151" t="s">
        <v>39</v>
      </c>
      <c r="O166" s="152">
        <v>0.318</v>
      </c>
      <c r="P166" s="152">
        <f t="shared" si="9"/>
        <v>83.571353999999999</v>
      </c>
      <c r="Q166" s="152">
        <v>4.7200000000000002E-3</v>
      </c>
      <c r="R166" s="152">
        <f t="shared" si="10"/>
        <v>1.2404301600000001</v>
      </c>
      <c r="S166" s="152">
        <v>0</v>
      </c>
      <c r="T166" s="153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160</v>
      </c>
      <c r="AT166" s="154" t="s">
        <v>157</v>
      </c>
      <c r="AU166" s="154" t="s">
        <v>86</v>
      </c>
      <c r="AY166" s="14" t="s">
        <v>154</v>
      </c>
      <c r="BE166" s="155">
        <f t="shared" si="12"/>
        <v>0</v>
      </c>
      <c r="BF166" s="155">
        <f t="shared" si="13"/>
        <v>0</v>
      </c>
      <c r="BG166" s="155">
        <f t="shared" si="14"/>
        <v>0</v>
      </c>
      <c r="BH166" s="155">
        <f t="shared" si="15"/>
        <v>0</v>
      </c>
      <c r="BI166" s="155">
        <f t="shared" si="16"/>
        <v>0</v>
      </c>
      <c r="BJ166" s="14" t="s">
        <v>86</v>
      </c>
      <c r="BK166" s="156">
        <f t="shared" si="17"/>
        <v>0</v>
      </c>
      <c r="BL166" s="14" t="s">
        <v>160</v>
      </c>
      <c r="BM166" s="154" t="s">
        <v>216</v>
      </c>
    </row>
    <row r="167" spans="1:65" s="2" customFormat="1" ht="24" customHeight="1">
      <c r="A167" s="26"/>
      <c r="B167" s="143"/>
      <c r="C167" s="144" t="s">
        <v>246</v>
      </c>
      <c r="D167" s="144" t="s">
        <v>157</v>
      </c>
      <c r="E167" s="145" t="s">
        <v>218</v>
      </c>
      <c r="F167" s="146" t="s">
        <v>219</v>
      </c>
      <c r="G167" s="147" t="s">
        <v>170</v>
      </c>
      <c r="H167" s="148">
        <v>16.463999999999999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0.11118</v>
      </c>
      <c r="P167" s="152">
        <f t="shared" si="9"/>
        <v>1.8304675199999998</v>
      </c>
      <c r="Q167" s="152">
        <v>4.15E-3</v>
      </c>
      <c r="R167" s="152">
        <f t="shared" si="10"/>
        <v>6.83256E-2</v>
      </c>
      <c r="S167" s="152">
        <v>0</v>
      </c>
      <c r="T167" s="153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160</v>
      </c>
      <c r="AT167" s="154" t="s">
        <v>157</v>
      </c>
      <c r="AU167" s="154" t="s">
        <v>86</v>
      </c>
      <c r="AY167" s="14" t="s">
        <v>154</v>
      </c>
      <c r="BE167" s="155">
        <f t="shared" si="12"/>
        <v>0</v>
      </c>
      <c r="BF167" s="155">
        <f t="shared" si="13"/>
        <v>0</v>
      </c>
      <c r="BG167" s="155">
        <f t="shared" si="14"/>
        <v>0</v>
      </c>
      <c r="BH167" s="155">
        <f t="shared" si="15"/>
        <v>0</v>
      </c>
      <c r="BI167" s="155">
        <f t="shared" si="16"/>
        <v>0</v>
      </c>
      <c r="BJ167" s="14" t="s">
        <v>86</v>
      </c>
      <c r="BK167" s="156">
        <f t="shared" si="17"/>
        <v>0</v>
      </c>
      <c r="BL167" s="14" t="s">
        <v>160</v>
      </c>
      <c r="BM167" s="154" t="s">
        <v>683</v>
      </c>
    </row>
    <row r="168" spans="1:65" s="2" customFormat="1" ht="48" customHeight="1">
      <c r="A168" s="26"/>
      <c r="B168" s="143"/>
      <c r="C168" s="144" t="s">
        <v>251</v>
      </c>
      <c r="D168" s="144" t="s">
        <v>157</v>
      </c>
      <c r="E168" s="145" t="s">
        <v>222</v>
      </c>
      <c r="F168" s="146" t="s">
        <v>223</v>
      </c>
      <c r="G168" s="147" t="s">
        <v>170</v>
      </c>
      <c r="H168" s="148">
        <v>0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8.2019999999999996E-2</v>
      </c>
      <c r="P168" s="152">
        <f t="shared" si="9"/>
        <v>0</v>
      </c>
      <c r="Q168" s="152">
        <v>1E-4</v>
      </c>
      <c r="R168" s="152">
        <f t="shared" si="10"/>
        <v>0</v>
      </c>
      <c r="S168" s="152">
        <v>0</v>
      </c>
      <c r="T168" s="153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160</v>
      </c>
      <c r="AT168" s="154" t="s">
        <v>157</v>
      </c>
      <c r="AU168" s="154" t="s">
        <v>86</v>
      </c>
      <c r="AY168" s="14" t="s">
        <v>154</v>
      </c>
      <c r="BE168" s="155">
        <f t="shared" si="12"/>
        <v>0</v>
      </c>
      <c r="BF168" s="155">
        <f t="shared" si="13"/>
        <v>0</v>
      </c>
      <c r="BG168" s="155">
        <f t="shared" si="14"/>
        <v>0</v>
      </c>
      <c r="BH168" s="155">
        <f t="shared" si="15"/>
        <v>0</v>
      </c>
      <c r="BI168" s="155">
        <f t="shared" si="16"/>
        <v>0</v>
      </c>
      <c r="BJ168" s="14" t="s">
        <v>86</v>
      </c>
      <c r="BK168" s="156">
        <f t="shared" si="17"/>
        <v>0</v>
      </c>
      <c r="BL168" s="14" t="s">
        <v>160</v>
      </c>
      <c r="BM168" s="154" t="s">
        <v>684</v>
      </c>
    </row>
    <row r="169" spans="1:65" s="2" customFormat="1" ht="16.5" customHeight="1">
      <c r="A169" s="26"/>
      <c r="B169" s="143"/>
      <c r="C169" s="144" t="s">
        <v>255</v>
      </c>
      <c r="D169" s="144" t="s">
        <v>157</v>
      </c>
      <c r="E169" s="145" t="s">
        <v>225</v>
      </c>
      <c r="F169" s="146" t="s">
        <v>226</v>
      </c>
      <c r="G169" s="147" t="s">
        <v>170</v>
      </c>
      <c r="H169" s="148">
        <v>76.010000000000005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3.4000000000000002E-2</v>
      </c>
      <c r="P169" s="152">
        <f t="shared" si="9"/>
        <v>2.5843400000000005</v>
      </c>
      <c r="Q169" s="152">
        <v>0</v>
      </c>
      <c r="R169" s="152">
        <f t="shared" si="10"/>
        <v>0</v>
      </c>
      <c r="S169" s="152">
        <v>0</v>
      </c>
      <c r="T169" s="153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160</v>
      </c>
      <c r="AT169" s="154" t="s">
        <v>157</v>
      </c>
      <c r="AU169" s="154" t="s">
        <v>86</v>
      </c>
      <c r="AY169" s="14" t="s">
        <v>154</v>
      </c>
      <c r="BE169" s="155">
        <f t="shared" si="12"/>
        <v>0</v>
      </c>
      <c r="BF169" s="155">
        <f t="shared" si="13"/>
        <v>0</v>
      </c>
      <c r="BG169" s="155">
        <f t="shared" si="14"/>
        <v>0</v>
      </c>
      <c r="BH169" s="155">
        <f t="shared" si="15"/>
        <v>0</v>
      </c>
      <c r="BI169" s="155">
        <f t="shared" si="16"/>
        <v>0</v>
      </c>
      <c r="BJ169" s="14" t="s">
        <v>86</v>
      </c>
      <c r="BK169" s="156">
        <f t="shared" si="17"/>
        <v>0</v>
      </c>
      <c r="BL169" s="14" t="s">
        <v>160</v>
      </c>
      <c r="BM169" s="154" t="s">
        <v>227</v>
      </c>
    </row>
    <row r="170" spans="1:65" s="2" customFormat="1" ht="16.5" customHeight="1">
      <c r="A170" s="26"/>
      <c r="B170" s="143"/>
      <c r="C170" s="157" t="s">
        <v>259</v>
      </c>
      <c r="D170" s="157" t="s">
        <v>229</v>
      </c>
      <c r="E170" s="158" t="s">
        <v>230</v>
      </c>
      <c r="F170" s="159" t="s">
        <v>231</v>
      </c>
      <c r="G170" s="160" t="s">
        <v>232</v>
      </c>
      <c r="H170" s="161">
        <v>11.744</v>
      </c>
      <c r="I170" s="161"/>
      <c r="J170" s="161"/>
      <c r="K170" s="162"/>
      <c r="L170" s="163"/>
      <c r="M170" s="164" t="s">
        <v>1</v>
      </c>
      <c r="N170" s="165" t="s">
        <v>39</v>
      </c>
      <c r="O170" s="152">
        <v>0</v>
      </c>
      <c r="P170" s="152">
        <f t="shared" si="9"/>
        <v>0</v>
      </c>
      <c r="Q170" s="152">
        <v>1E-3</v>
      </c>
      <c r="R170" s="152">
        <f t="shared" si="10"/>
        <v>1.1743999999999999E-2</v>
      </c>
      <c r="S170" s="152">
        <v>0</v>
      </c>
      <c r="T170" s="15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181</v>
      </c>
      <c r="AT170" s="154" t="s">
        <v>229</v>
      </c>
      <c r="AU170" s="154" t="s">
        <v>86</v>
      </c>
      <c r="AY170" s="14" t="s">
        <v>154</v>
      </c>
      <c r="BE170" s="155">
        <f t="shared" si="12"/>
        <v>0</v>
      </c>
      <c r="BF170" s="155">
        <f t="shared" si="13"/>
        <v>0</v>
      </c>
      <c r="BG170" s="155">
        <f t="shared" si="14"/>
        <v>0</v>
      </c>
      <c r="BH170" s="155">
        <f t="shared" si="15"/>
        <v>0</v>
      </c>
      <c r="BI170" s="155">
        <f t="shared" si="16"/>
        <v>0</v>
      </c>
      <c r="BJ170" s="14" t="s">
        <v>86</v>
      </c>
      <c r="BK170" s="156">
        <f t="shared" si="17"/>
        <v>0</v>
      </c>
      <c r="BL170" s="14" t="s">
        <v>160</v>
      </c>
      <c r="BM170" s="154" t="s">
        <v>233</v>
      </c>
    </row>
    <row r="171" spans="1:65" s="2" customFormat="1" ht="24" customHeight="1">
      <c r="A171" s="26"/>
      <c r="B171" s="143"/>
      <c r="C171" s="144" t="s">
        <v>263</v>
      </c>
      <c r="D171" s="144" t="s">
        <v>157</v>
      </c>
      <c r="E171" s="145" t="s">
        <v>685</v>
      </c>
      <c r="F171" s="146" t="s">
        <v>686</v>
      </c>
      <c r="G171" s="147" t="s">
        <v>170</v>
      </c>
      <c r="H171" s="148">
        <v>76.010000000000005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0.34717999999999999</v>
      </c>
      <c r="P171" s="152">
        <f t="shared" si="9"/>
        <v>26.3891518</v>
      </c>
      <c r="Q171" s="152">
        <v>1.9630000000000002E-2</v>
      </c>
      <c r="R171" s="152">
        <f t="shared" si="10"/>
        <v>1.4920763000000001</v>
      </c>
      <c r="S171" s="152">
        <v>0</v>
      </c>
      <c r="T171" s="15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160</v>
      </c>
      <c r="AT171" s="154" t="s">
        <v>157</v>
      </c>
      <c r="AU171" s="154" t="s">
        <v>86</v>
      </c>
      <c r="AY171" s="14" t="s">
        <v>154</v>
      </c>
      <c r="BE171" s="155">
        <f t="shared" si="12"/>
        <v>0</v>
      </c>
      <c r="BF171" s="155">
        <f t="shared" si="13"/>
        <v>0</v>
      </c>
      <c r="BG171" s="155">
        <f t="shared" si="14"/>
        <v>0</v>
      </c>
      <c r="BH171" s="155">
        <f t="shared" si="15"/>
        <v>0</v>
      </c>
      <c r="BI171" s="155">
        <f t="shared" si="16"/>
        <v>0</v>
      </c>
      <c r="BJ171" s="14" t="s">
        <v>86</v>
      </c>
      <c r="BK171" s="156">
        <f t="shared" si="17"/>
        <v>0</v>
      </c>
      <c r="BL171" s="14" t="s">
        <v>160</v>
      </c>
      <c r="BM171" s="154" t="s">
        <v>687</v>
      </c>
    </row>
    <row r="172" spans="1:65" s="2" customFormat="1" ht="24" customHeight="1">
      <c r="A172" s="26"/>
      <c r="B172" s="143"/>
      <c r="C172" s="144" t="s">
        <v>267</v>
      </c>
      <c r="D172" s="144" t="s">
        <v>157</v>
      </c>
      <c r="E172" s="145" t="s">
        <v>688</v>
      </c>
      <c r="F172" s="146" t="s">
        <v>689</v>
      </c>
      <c r="G172" s="147" t="s">
        <v>159</v>
      </c>
      <c r="H172" s="148">
        <v>1</v>
      </c>
      <c r="I172" s="148"/>
      <c r="J172" s="148"/>
      <c r="K172" s="149"/>
      <c r="L172" s="27"/>
      <c r="M172" s="150" t="s">
        <v>1</v>
      </c>
      <c r="N172" s="151" t="s">
        <v>39</v>
      </c>
      <c r="O172" s="152">
        <v>1.6898599999999999</v>
      </c>
      <c r="P172" s="152">
        <f t="shared" si="9"/>
        <v>1.6898599999999999</v>
      </c>
      <c r="Q172" s="152">
        <v>6.769E-2</v>
      </c>
      <c r="R172" s="152">
        <f t="shared" si="10"/>
        <v>6.769E-2</v>
      </c>
      <c r="S172" s="152">
        <v>0</v>
      </c>
      <c r="T172" s="15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209</v>
      </c>
      <c r="AT172" s="154" t="s">
        <v>157</v>
      </c>
      <c r="AU172" s="154" t="s">
        <v>86</v>
      </c>
      <c r="AY172" s="14" t="s">
        <v>154</v>
      </c>
      <c r="BE172" s="155">
        <f t="shared" si="12"/>
        <v>0</v>
      </c>
      <c r="BF172" s="155">
        <f t="shared" si="13"/>
        <v>0</v>
      </c>
      <c r="BG172" s="155">
        <f t="shared" si="14"/>
        <v>0</v>
      </c>
      <c r="BH172" s="155">
        <f t="shared" si="15"/>
        <v>0</v>
      </c>
      <c r="BI172" s="155">
        <f t="shared" si="16"/>
        <v>0</v>
      </c>
      <c r="BJ172" s="14" t="s">
        <v>86</v>
      </c>
      <c r="BK172" s="156">
        <f t="shared" si="17"/>
        <v>0</v>
      </c>
      <c r="BL172" s="14" t="s">
        <v>209</v>
      </c>
      <c r="BM172" s="154" t="s">
        <v>690</v>
      </c>
    </row>
    <row r="173" spans="1:65" s="2" customFormat="1" ht="16.5" customHeight="1">
      <c r="A173" s="26"/>
      <c r="B173" s="143"/>
      <c r="C173" s="157" t="s">
        <v>271</v>
      </c>
      <c r="D173" s="157" t="s">
        <v>229</v>
      </c>
      <c r="E173" s="158" t="s">
        <v>691</v>
      </c>
      <c r="F173" s="159" t="s">
        <v>692</v>
      </c>
      <c r="G173" s="160" t="s">
        <v>159</v>
      </c>
      <c r="H173" s="161">
        <v>1</v>
      </c>
      <c r="I173" s="161"/>
      <c r="J173" s="161"/>
      <c r="K173" s="162"/>
      <c r="L173" s="163"/>
      <c r="M173" s="164" t="s">
        <v>1</v>
      </c>
      <c r="N173" s="165" t="s">
        <v>39</v>
      </c>
      <c r="O173" s="152">
        <v>0</v>
      </c>
      <c r="P173" s="152">
        <f t="shared" si="9"/>
        <v>0</v>
      </c>
      <c r="Q173" s="152">
        <v>1.6799999999999999E-2</v>
      </c>
      <c r="R173" s="152">
        <f t="shared" si="10"/>
        <v>1.6799999999999999E-2</v>
      </c>
      <c r="S173" s="152">
        <v>0</v>
      </c>
      <c r="T173" s="15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275</v>
      </c>
      <c r="AT173" s="154" t="s">
        <v>229</v>
      </c>
      <c r="AU173" s="154" t="s">
        <v>86</v>
      </c>
      <c r="AY173" s="14" t="s">
        <v>154</v>
      </c>
      <c r="BE173" s="155">
        <f t="shared" si="12"/>
        <v>0</v>
      </c>
      <c r="BF173" s="155">
        <f t="shared" si="13"/>
        <v>0</v>
      </c>
      <c r="BG173" s="155">
        <f t="shared" si="14"/>
        <v>0</v>
      </c>
      <c r="BH173" s="155">
        <f t="shared" si="15"/>
        <v>0</v>
      </c>
      <c r="BI173" s="155">
        <f t="shared" si="16"/>
        <v>0</v>
      </c>
      <c r="BJ173" s="14" t="s">
        <v>86</v>
      </c>
      <c r="BK173" s="156">
        <f t="shared" si="17"/>
        <v>0</v>
      </c>
      <c r="BL173" s="14" t="s">
        <v>209</v>
      </c>
      <c r="BM173" s="154" t="s">
        <v>693</v>
      </c>
    </row>
    <row r="174" spans="1:65" s="2" customFormat="1" ht="24" customHeight="1">
      <c r="A174" s="26"/>
      <c r="B174" s="143"/>
      <c r="C174" s="144" t="s">
        <v>275</v>
      </c>
      <c r="D174" s="144" t="s">
        <v>157</v>
      </c>
      <c r="E174" s="145" t="s">
        <v>694</v>
      </c>
      <c r="F174" s="146" t="s">
        <v>695</v>
      </c>
      <c r="G174" s="147" t="s">
        <v>159</v>
      </c>
      <c r="H174" s="148">
        <v>1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9.2329000000000008</v>
      </c>
      <c r="P174" s="152">
        <f t="shared" si="9"/>
        <v>9.2329000000000008</v>
      </c>
      <c r="Q174" s="152">
        <v>0.43840495000000002</v>
      </c>
      <c r="R174" s="152">
        <f t="shared" si="10"/>
        <v>0.43840495000000002</v>
      </c>
      <c r="S174" s="152">
        <v>0</v>
      </c>
      <c r="T174" s="15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160</v>
      </c>
      <c r="AT174" s="154" t="s">
        <v>157</v>
      </c>
      <c r="AU174" s="154" t="s">
        <v>86</v>
      </c>
      <c r="AY174" s="14" t="s">
        <v>154</v>
      </c>
      <c r="BE174" s="155">
        <f t="shared" si="12"/>
        <v>0</v>
      </c>
      <c r="BF174" s="155">
        <f t="shared" si="13"/>
        <v>0</v>
      </c>
      <c r="BG174" s="155">
        <f t="shared" si="14"/>
        <v>0</v>
      </c>
      <c r="BH174" s="155">
        <f t="shared" si="15"/>
        <v>0</v>
      </c>
      <c r="BI174" s="155">
        <f t="shared" si="16"/>
        <v>0</v>
      </c>
      <c r="BJ174" s="14" t="s">
        <v>86</v>
      </c>
      <c r="BK174" s="156">
        <f t="shared" si="17"/>
        <v>0</v>
      </c>
      <c r="BL174" s="14" t="s">
        <v>160</v>
      </c>
      <c r="BM174" s="154" t="s">
        <v>696</v>
      </c>
    </row>
    <row r="175" spans="1:65" s="2" customFormat="1" ht="24" customHeight="1">
      <c r="A175" s="26"/>
      <c r="B175" s="143"/>
      <c r="C175" s="157" t="s">
        <v>279</v>
      </c>
      <c r="D175" s="157" t="s">
        <v>229</v>
      </c>
      <c r="E175" s="158" t="s">
        <v>697</v>
      </c>
      <c r="F175" s="159" t="s">
        <v>698</v>
      </c>
      <c r="G175" s="160" t="s">
        <v>159</v>
      </c>
      <c r="H175" s="161">
        <v>1</v>
      </c>
      <c r="I175" s="161"/>
      <c r="J175" s="161"/>
      <c r="K175" s="162"/>
      <c r="L175" s="163"/>
      <c r="M175" s="164" t="s">
        <v>1</v>
      </c>
      <c r="N175" s="165" t="s">
        <v>39</v>
      </c>
      <c r="O175" s="152">
        <v>0</v>
      </c>
      <c r="P175" s="152">
        <f t="shared" si="9"/>
        <v>0</v>
      </c>
      <c r="Q175" s="152">
        <v>1.4999999999999999E-2</v>
      </c>
      <c r="R175" s="152">
        <f t="shared" si="10"/>
        <v>1.4999999999999999E-2</v>
      </c>
      <c r="S175" s="152">
        <v>0</v>
      </c>
      <c r="T175" s="153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4" t="s">
        <v>181</v>
      </c>
      <c r="AT175" s="154" t="s">
        <v>229</v>
      </c>
      <c r="AU175" s="154" t="s">
        <v>86</v>
      </c>
      <c r="AY175" s="14" t="s">
        <v>154</v>
      </c>
      <c r="BE175" s="155">
        <f t="shared" si="12"/>
        <v>0</v>
      </c>
      <c r="BF175" s="155">
        <f t="shared" si="13"/>
        <v>0</v>
      </c>
      <c r="BG175" s="155">
        <f t="shared" si="14"/>
        <v>0</v>
      </c>
      <c r="BH175" s="155">
        <f t="shared" si="15"/>
        <v>0</v>
      </c>
      <c r="BI175" s="155">
        <f t="shared" si="16"/>
        <v>0</v>
      </c>
      <c r="BJ175" s="14" t="s">
        <v>86</v>
      </c>
      <c r="BK175" s="156">
        <f t="shared" si="17"/>
        <v>0</v>
      </c>
      <c r="BL175" s="14" t="s">
        <v>160</v>
      </c>
      <c r="BM175" s="154" t="s">
        <v>699</v>
      </c>
    </row>
    <row r="176" spans="1:65" s="2" customFormat="1" ht="24" customHeight="1">
      <c r="A176" s="26"/>
      <c r="B176" s="143"/>
      <c r="C176" s="144" t="s">
        <v>283</v>
      </c>
      <c r="D176" s="144" t="s">
        <v>157</v>
      </c>
      <c r="E176" s="145" t="s">
        <v>700</v>
      </c>
      <c r="F176" s="146" t="s">
        <v>701</v>
      </c>
      <c r="G176" s="147" t="s">
        <v>159</v>
      </c>
      <c r="H176" s="148">
        <v>2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11.519069999999999</v>
      </c>
      <c r="P176" s="152">
        <f t="shared" si="9"/>
        <v>23.038139999999999</v>
      </c>
      <c r="Q176" s="152">
        <v>0.54346622200000005</v>
      </c>
      <c r="R176" s="152">
        <f t="shared" si="10"/>
        <v>1.0869324440000001</v>
      </c>
      <c r="S176" s="152">
        <v>0</v>
      </c>
      <c r="T176" s="153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160</v>
      </c>
      <c r="AT176" s="154" t="s">
        <v>157</v>
      </c>
      <c r="AU176" s="154" t="s">
        <v>86</v>
      </c>
      <c r="AY176" s="14" t="s">
        <v>154</v>
      </c>
      <c r="BE176" s="155">
        <f t="shared" si="12"/>
        <v>0</v>
      </c>
      <c r="BF176" s="155">
        <f t="shared" si="13"/>
        <v>0</v>
      </c>
      <c r="BG176" s="155">
        <f t="shared" si="14"/>
        <v>0</v>
      </c>
      <c r="BH176" s="155">
        <f t="shared" si="15"/>
        <v>0</v>
      </c>
      <c r="BI176" s="155">
        <f t="shared" si="16"/>
        <v>0</v>
      </c>
      <c r="BJ176" s="14" t="s">
        <v>86</v>
      </c>
      <c r="BK176" s="156">
        <f t="shared" si="17"/>
        <v>0</v>
      </c>
      <c r="BL176" s="14" t="s">
        <v>160</v>
      </c>
      <c r="BM176" s="154" t="s">
        <v>702</v>
      </c>
    </row>
    <row r="177" spans="1:65" s="2" customFormat="1" ht="24" customHeight="1">
      <c r="A177" s="26"/>
      <c r="B177" s="143"/>
      <c r="C177" s="157" t="s">
        <v>287</v>
      </c>
      <c r="D177" s="157" t="s">
        <v>229</v>
      </c>
      <c r="E177" s="158" t="s">
        <v>703</v>
      </c>
      <c r="F177" s="159" t="s">
        <v>704</v>
      </c>
      <c r="G177" s="160" t="s">
        <v>159</v>
      </c>
      <c r="H177" s="161">
        <v>1</v>
      </c>
      <c r="I177" s="161"/>
      <c r="J177" s="161"/>
      <c r="K177" s="162"/>
      <c r="L177" s="163"/>
      <c r="M177" s="164" t="s">
        <v>1</v>
      </c>
      <c r="N177" s="165" t="s">
        <v>39</v>
      </c>
      <c r="O177" s="152">
        <v>0</v>
      </c>
      <c r="P177" s="152">
        <f t="shared" si="9"/>
        <v>0</v>
      </c>
      <c r="Q177" s="152">
        <v>1.9E-2</v>
      </c>
      <c r="R177" s="152">
        <f t="shared" si="10"/>
        <v>1.9E-2</v>
      </c>
      <c r="S177" s="152">
        <v>0</v>
      </c>
      <c r="T177" s="153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181</v>
      </c>
      <c r="AT177" s="154" t="s">
        <v>229</v>
      </c>
      <c r="AU177" s="154" t="s">
        <v>86</v>
      </c>
      <c r="AY177" s="14" t="s">
        <v>154</v>
      </c>
      <c r="BE177" s="155">
        <f t="shared" si="12"/>
        <v>0</v>
      </c>
      <c r="BF177" s="155">
        <f t="shared" si="13"/>
        <v>0</v>
      </c>
      <c r="BG177" s="155">
        <f t="shared" si="14"/>
        <v>0</v>
      </c>
      <c r="BH177" s="155">
        <f t="shared" si="15"/>
        <v>0</v>
      </c>
      <c r="BI177" s="155">
        <f t="shared" si="16"/>
        <v>0</v>
      </c>
      <c r="BJ177" s="14" t="s">
        <v>86</v>
      </c>
      <c r="BK177" s="156">
        <f t="shared" si="17"/>
        <v>0</v>
      </c>
      <c r="BL177" s="14" t="s">
        <v>160</v>
      </c>
      <c r="BM177" s="154" t="s">
        <v>705</v>
      </c>
    </row>
    <row r="178" spans="1:65" s="2" customFormat="1" ht="24" customHeight="1">
      <c r="A178" s="26"/>
      <c r="B178" s="143"/>
      <c r="C178" s="157" t="s">
        <v>291</v>
      </c>
      <c r="D178" s="157" t="s">
        <v>229</v>
      </c>
      <c r="E178" s="158" t="s">
        <v>706</v>
      </c>
      <c r="F178" s="159" t="s">
        <v>707</v>
      </c>
      <c r="G178" s="160" t="s">
        <v>159</v>
      </c>
      <c r="H178" s="161">
        <v>1</v>
      </c>
      <c r="I178" s="161"/>
      <c r="J178" s="161"/>
      <c r="K178" s="162"/>
      <c r="L178" s="163"/>
      <c r="M178" s="164" t="s">
        <v>1</v>
      </c>
      <c r="N178" s="165" t="s">
        <v>39</v>
      </c>
      <c r="O178" s="152">
        <v>0</v>
      </c>
      <c r="P178" s="152">
        <f t="shared" si="9"/>
        <v>0</v>
      </c>
      <c r="Q178" s="152">
        <v>0.02</v>
      </c>
      <c r="R178" s="152">
        <f t="shared" si="10"/>
        <v>0.02</v>
      </c>
      <c r="S178" s="152">
        <v>0</v>
      </c>
      <c r="T178" s="153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181</v>
      </c>
      <c r="AT178" s="154" t="s">
        <v>229</v>
      </c>
      <c r="AU178" s="154" t="s">
        <v>86</v>
      </c>
      <c r="AY178" s="14" t="s">
        <v>154</v>
      </c>
      <c r="BE178" s="155">
        <f t="shared" si="12"/>
        <v>0</v>
      </c>
      <c r="BF178" s="155">
        <f t="shared" si="13"/>
        <v>0</v>
      </c>
      <c r="BG178" s="155">
        <f t="shared" si="14"/>
        <v>0</v>
      </c>
      <c r="BH178" s="155">
        <f t="shared" si="15"/>
        <v>0</v>
      </c>
      <c r="BI178" s="155">
        <f t="shared" si="16"/>
        <v>0</v>
      </c>
      <c r="BJ178" s="14" t="s">
        <v>86</v>
      </c>
      <c r="BK178" s="156">
        <f t="shared" si="17"/>
        <v>0</v>
      </c>
      <c r="BL178" s="14" t="s">
        <v>160</v>
      </c>
      <c r="BM178" s="154" t="s">
        <v>708</v>
      </c>
    </row>
    <row r="179" spans="1:65" s="12" customFormat="1" ht="23" customHeight="1">
      <c r="B179" s="131"/>
      <c r="D179" s="132" t="s">
        <v>72</v>
      </c>
      <c r="E179" s="141" t="s">
        <v>184</v>
      </c>
      <c r="F179" s="141" t="s">
        <v>250</v>
      </c>
      <c r="J179" s="142"/>
      <c r="L179" s="131"/>
      <c r="M179" s="135"/>
      <c r="N179" s="136"/>
      <c r="O179" s="136"/>
      <c r="P179" s="137">
        <f>SUM(P180:P200)</f>
        <v>910.56704895999997</v>
      </c>
      <c r="Q179" s="136"/>
      <c r="R179" s="137">
        <f>SUM(R180:R200)</f>
        <v>70.036331395000005</v>
      </c>
      <c r="S179" s="136"/>
      <c r="T179" s="138">
        <f>SUM(T180:T200)</f>
        <v>47.369039000000001</v>
      </c>
      <c r="AR179" s="132" t="s">
        <v>80</v>
      </c>
      <c r="AT179" s="139" t="s">
        <v>72</v>
      </c>
      <c r="AU179" s="139" t="s">
        <v>80</v>
      </c>
      <c r="AY179" s="132" t="s">
        <v>154</v>
      </c>
      <c r="BK179" s="140">
        <f>SUM(BK180:BK200)</f>
        <v>0</v>
      </c>
    </row>
    <row r="180" spans="1:65" s="2" customFormat="1" ht="24" customHeight="1">
      <c r="A180" s="26"/>
      <c r="B180" s="143"/>
      <c r="C180" s="144" t="s">
        <v>295</v>
      </c>
      <c r="D180" s="144" t="s">
        <v>157</v>
      </c>
      <c r="E180" s="145" t="s">
        <v>709</v>
      </c>
      <c r="F180" s="146" t="s">
        <v>710</v>
      </c>
      <c r="G180" s="147" t="s">
        <v>170</v>
      </c>
      <c r="H180" s="148">
        <v>921.5</v>
      </c>
      <c r="I180" s="148"/>
      <c r="J180" s="148"/>
      <c r="K180" s="149"/>
      <c r="L180" s="27"/>
      <c r="M180" s="150" t="s">
        <v>1</v>
      </c>
      <c r="N180" s="151" t="s">
        <v>39</v>
      </c>
      <c r="O180" s="152">
        <v>0.252</v>
      </c>
      <c r="P180" s="152">
        <f t="shared" ref="P180:P200" si="18">O180*H180</f>
        <v>232.21799999999999</v>
      </c>
      <c r="Q180" s="152">
        <v>7.5953530000000005E-2</v>
      </c>
      <c r="R180" s="152">
        <f t="shared" ref="R180:R200" si="19">Q180*H180</f>
        <v>69.991177895000007</v>
      </c>
      <c r="S180" s="152">
        <v>0</v>
      </c>
      <c r="T180" s="153">
        <f t="shared" ref="T180:T200" si="20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4" t="s">
        <v>160</v>
      </c>
      <c r="AT180" s="154" t="s">
        <v>157</v>
      </c>
      <c r="AU180" s="154" t="s">
        <v>86</v>
      </c>
      <c r="AY180" s="14" t="s">
        <v>154</v>
      </c>
      <c r="BE180" s="155">
        <f t="shared" ref="BE180:BE200" si="21">IF(N180="základná",J180,0)</f>
        <v>0</v>
      </c>
      <c r="BF180" s="155">
        <f t="shared" ref="BF180:BF200" si="22">IF(N180="znížená",J180,0)</f>
        <v>0</v>
      </c>
      <c r="BG180" s="155">
        <f t="shared" ref="BG180:BG200" si="23">IF(N180="zákl. prenesená",J180,0)</f>
        <v>0</v>
      </c>
      <c r="BH180" s="155">
        <f t="shared" ref="BH180:BH200" si="24">IF(N180="zníž. prenesená",J180,0)</f>
        <v>0</v>
      </c>
      <c r="BI180" s="155">
        <f t="shared" ref="BI180:BI200" si="25">IF(N180="nulová",J180,0)</f>
        <v>0</v>
      </c>
      <c r="BJ180" s="14" t="s">
        <v>86</v>
      </c>
      <c r="BK180" s="156">
        <f t="shared" ref="BK180:BK200" si="26">ROUND(I180*H180,3)</f>
        <v>0</v>
      </c>
      <c r="BL180" s="14" t="s">
        <v>160</v>
      </c>
      <c r="BM180" s="154" t="s">
        <v>711</v>
      </c>
    </row>
    <row r="181" spans="1:65" s="2" customFormat="1" ht="16.5" customHeight="1">
      <c r="A181" s="26"/>
      <c r="B181" s="143"/>
      <c r="C181" s="144" t="s">
        <v>299</v>
      </c>
      <c r="D181" s="144" t="s">
        <v>157</v>
      </c>
      <c r="E181" s="145" t="s">
        <v>712</v>
      </c>
      <c r="F181" s="146" t="s">
        <v>713</v>
      </c>
      <c r="G181" s="147" t="s">
        <v>170</v>
      </c>
      <c r="H181" s="148">
        <v>921.5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0.37201000000000001</v>
      </c>
      <c r="P181" s="152">
        <f t="shared" si="18"/>
        <v>342.80721499999999</v>
      </c>
      <c r="Q181" s="152">
        <v>4.8999999999999998E-5</v>
      </c>
      <c r="R181" s="152">
        <f t="shared" si="19"/>
        <v>4.5153499999999999E-2</v>
      </c>
      <c r="S181" s="152">
        <v>0</v>
      </c>
      <c r="T181" s="153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160</v>
      </c>
      <c r="AT181" s="154" t="s">
        <v>157</v>
      </c>
      <c r="AU181" s="154" t="s">
        <v>86</v>
      </c>
      <c r="AY181" s="14" t="s">
        <v>154</v>
      </c>
      <c r="BE181" s="155">
        <f t="shared" si="21"/>
        <v>0</v>
      </c>
      <c r="BF181" s="155">
        <f t="shared" si="22"/>
        <v>0</v>
      </c>
      <c r="BG181" s="155">
        <f t="shared" si="23"/>
        <v>0</v>
      </c>
      <c r="BH181" s="155">
        <f t="shared" si="24"/>
        <v>0</v>
      </c>
      <c r="BI181" s="155">
        <f t="shared" si="25"/>
        <v>0</v>
      </c>
      <c r="BJ181" s="14" t="s">
        <v>86</v>
      </c>
      <c r="BK181" s="156">
        <f t="shared" si="26"/>
        <v>0</v>
      </c>
      <c r="BL181" s="14" t="s">
        <v>160</v>
      </c>
      <c r="BM181" s="154" t="s">
        <v>714</v>
      </c>
    </row>
    <row r="182" spans="1:65" s="2" customFormat="1" ht="24" customHeight="1">
      <c r="A182" s="26"/>
      <c r="B182" s="143"/>
      <c r="C182" s="144" t="s">
        <v>304</v>
      </c>
      <c r="D182" s="144" t="s">
        <v>157</v>
      </c>
      <c r="E182" s="145" t="s">
        <v>260</v>
      </c>
      <c r="F182" s="146" t="s">
        <v>261</v>
      </c>
      <c r="G182" s="147" t="s">
        <v>170</v>
      </c>
      <c r="H182" s="148">
        <v>89.331999999999994</v>
      </c>
      <c r="I182" s="148"/>
      <c r="J182" s="148"/>
      <c r="K182" s="149"/>
      <c r="L182" s="27"/>
      <c r="M182" s="150" t="s">
        <v>1</v>
      </c>
      <c r="N182" s="151" t="s">
        <v>39</v>
      </c>
      <c r="O182" s="152">
        <v>0.16400000000000001</v>
      </c>
      <c r="P182" s="152">
        <f t="shared" si="18"/>
        <v>14.650447999999999</v>
      </c>
      <c r="Q182" s="152">
        <v>0</v>
      </c>
      <c r="R182" s="152">
        <f t="shared" si="19"/>
        <v>0</v>
      </c>
      <c r="S182" s="152">
        <v>0.19600000000000001</v>
      </c>
      <c r="T182" s="153">
        <f t="shared" si="20"/>
        <v>17.509072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4" t="s">
        <v>160</v>
      </c>
      <c r="AT182" s="154" t="s">
        <v>157</v>
      </c>
      <c r="AU182" s="154" t="s">
        <v>86</v>
      </c>
      <c r="AY182" s="14" t="s">
        <v>154</v>
      </c>
      <c r="BE182" s="155">
        <f t="shared" si="21"/>
        <v>0</v>
      </c>
      <c r="BF182" s="155">
        <f t="shared" si="22"/>
        <v>0</v>
      </c>
      <c r="BG182" s="155">
        <f t="shared" si="23"/>
        <v>0</v>
      </c>
      <c r="BH182" s="155">
        <f t="shared" si="24"/>
        <v>0</v>
      </c>
      <c r="BI182" s="155">
        <f t="shared" si="25"/>
        <v>0</v>
      </c>
      <c r="BJ182" s="14" t="s">
        <v>86</v>
      </c>
      <c r="BK182" s="156">
        <f t="shared" si="26"/>
        <v>0</v>
      </c>
      <c r="BL182" s="14" t="s">
        <v>160</v>
      </c>
      <c r="BM182" s="154" t="s">
        <v>262</v>
      </c>
    </row>
    <row r="183" spans="1:65" s="2" customFormat="1" ht="24" customHeight="1">
      <c r="A183" s="26"/>
      <c r="B183" s="143"/>
      <c r="C183" s="144" t="s">
        <v>308</v>
      </c>
      <c r="D183" s="144" t="s">
        <v>157</v>
      </c>
      <c r="E183" s="145" t="s">
        <v>715</v>
      </c>
      <c r="F183" s="146" t="s">
        <v>716</v>
      </c>
      <c r="G183" s="147" t="s">
        <v>170</v>
      </c>
      <c r="H183" s="148">
        <v>2.16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0.51</v>
      </c>
      <c r="P183" s="152">
        <f t="shared" si="18"/>
        <v>1.1016000000000001</v>
      </c>
      <c r="Q183" s="152">
        <v>0</v>
      </c>
      <c r="R183" s="152">
        <f t="shared" si="19"/>
        <v>0</v>
      </c>
      <c r="S183" s="152">
        <v>8.2000000000000003E-2</v>
      </c>
      <c r="T183" s="153">
        <f t="shared" si="20"/>
        <v>0.17712000000000003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160</v>
      </c>
      <c r="AT183" s="154" t="s">
        <v>157</v>
      </c>
      <c r="AU183" s="154" t="s">
        <v>86</v>
      </c>
      <c r="AY183" s="14" t="s">
        <v>154</v>
      </c>
      <c r="BE183" s="155">
        <f t="shared" si="21"/>
        <v>0</v>
      </c>
      <c r="BF183" s="155">
        <f t="shared" si="22"/>
        <v>0</v>
      </c>
      <c r="BG183" s="155">
        <f t="shared" si="23"/>
        <v>0</v>
      </c>
      <c r="BH183" s="155">
        <f t="shared" si="24"/>
        <v>0</v>
      </c>
      <c r="BI183" s="155">
        <f t="shared" si="25"/>
        <v>0</v>
      </c>
      <c r="BJ183" s="14" t="s">
        <v>86</v>
      </c>
      <c r="BK183" s="156">
        <f t="shared" si="26"/>
        <v>0</v>
      </c>
      <c r="BL183" s="14" t="s">
        <v>160</v>
      </c>
      <c r="BM183" s="154" t="s">
        <v>717</v>
      </c>
    </row>
    <row r="184" spans="1:65" s="2" customFormat="1" ht="24" customHeight="1">
      <c r="A184" s="26"/>
      <c r="B184" s="143"/>
      <c r="C184" s="144" t="s">
        <v>312</v>
      </c>
      <c r="D184" s="144" t="s">
        <v>157</v>
      </c>
      <c r="E184" s="145" t="s">
        <v>264</v>
      </c>
      <c r="F184" s="146" t="s">
        <v>265</v>
      </c>
      <c r="G184" s="147" t="s">
        <v>159</v>
      </c>
      <c r="H184" s="148">
        <v>11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4.9000000000000002E-2</v>
      </c>
      <c r="P184" s="152">
        <f t="shared" si="18"/>
        <v>0.53900000000000003</v>
      </c>
      <c r="Q184" s="152">
        <v>0</v>
      </c>
      <c r="R184" s="152">
        <f t="shared" si="19"/>
        <v>0</v>
      </c>
      <c r="S184" s="152">
        <v>2.4E-2</v>
      </c>
      <c r="T184" s="153">
        <f t="shared" si="20"/>
        <v>0.26400000000000001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160</v>
      </c>
      <c r="AT184" s="154" t="s">
        <v>157</v>
      </c>
      <c r="AU184" s="154" t="s">
        <v>86</v>
      </c>
      <c r="AY184" s="14" t="s">
        <v>154</v>
      </c>
      <c r="BE184" s="155">
        <f t="shared" si="21"/>
        <v>0</v>
      </c>
      <c r="BF184" s="155">
        <f t="shared" si="22"/>
        <v>0</v>
      </c>
      <c r="BG184" s="155">
        <f t="shared" si="23"/>
        <v>0</v>
      </c>
      <c r="BH184" s="155">
        <f t="shared" si="24"/>
        <v>0</v>
      </c>
      <c r="BI184" s="155">
        <f t="shared" si="25"/>
        <v>0</v>
      </c>
      <c r="BJ184" s="14" t="s">
        <v>86</v>
      </c>
      <c r="BK184" s="156">
        <f t="shared" si="26"/>
        <v>0</v>
      </c>
      <c r="BL184" s="14" t="s">
        <v>160</v>
      </c>
      <c r="BM184" s="154" t="s">
        <v>266</v>
      </c>
    </row>
    <row r="185" spans="1:65" s="2" customFormat="1" ht="24" customHeight="1">
      <c r="A185" s="26"/>
      <c r="B185" s="143"/>
      <c r="C185" s="144" t="s">
        <v>316</v>
      </c>
      <c r="D185" s="144" t="s">
        <v>157</v>
      </c>
      <c r="E185" s="145" t="s">
        <v>268</v>
      </c>
      <c r="F185" s="146" t="s">
        <v>269</v>
      </c>
      <c r="G185" s="147" t="s">
        <v>170</v>
      </c>
      <c r="H185" s="148">
        <v>14.183999999999999</v>
      </c>
      <c r="I185" s="148"/>
      <c r="J185" s="148"/>
      <c r="K185" s="149"/>
      <c r="L185" s="27"/>
      <c r="M185" s="150" t="s">
        <v>1</v>
      </c>
      <c r="N185" s="151" t="s">
        <v>39</v>
      </c>
      <c r="O185" s="152">
        <v>1.6</v>
      </c>
      <c r="P185" s="152">
        <f t="shared" si="18"/>
        <v>22.694400000000002</v>
      </c>
      <c r="Q185" s="152">
        <v>0</v>
      </c>
      <c r="R185" s="152">
        <f t="shared" si="19"/>
        <v>0</v>
      </c>
      <c r="S185" s="152">
        <v>7.5999999999999998E-2</v>
      </c>
      <c r="T185" s="153">
        <f t="shared" si="20"/>
        <v>1.0779839999999998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160</v>
      </c>
      <c r="AT185" s="154" t="s">
        <v>157</v>
      </c>
      <c r="AU185" s="154" t="s">
        <v>86</v>
      </c>
      <c r="AY185" s="14" t="s">
        <v>154</v>
      </c>
      <c r="BE185" s="155">
        <f t="shared" si="21"/>
        <v>0</v>
      </c>
      <c r="BF185" s="155">
        <f t="shared" si="22"/>
        <v>0</v>
      </c>
      <c r="BG185" s="155">
        <f t="shared" si="23"/>
        <v>0</v>
      </c>
      <c r="BH185" s="155">
        <f t="shared" si="24"/>
        <v>0</v>
      </c>
      <c r="BI185" s="155">
        <f t="shared" si="25"/>
        <v>0</v>
      </c>
      <c r="BJ185" s="14" t="s">
        <v>86</v>
      </c>
      <c r="BK185" s="156">
        <f t="shared" si="26"/>
        <v>0</v>
      </c>
      <c r="BL185" s="14" t="s">
        <v>160</v>
      </c>
      <c r="BM185" s="154" t="s">
        <v>270</v>
      </c>
    </row>
    <row r="186" spans="1:65" s="2" customFormat="1" ht="24" customHeight="1">
      <c r="A186" s="26"/>
      <c r="B186" s="143"/>
      <c r="C186" s="144" t="s">
        <v>320</v>
      </c>
      <c r="D186" s="144" t="s">
        <v>157</v>
      </c>
      <c r="E186" s="145" t="s">
        <v>272</v>
      </c>
      <c r="F186" s="146" t="s">
        <v>273</v>
      </c>
      <c r="G186" s="147" t="s">
        <v>170</v>
      </c>
      <c r="H186" s="148">
        <v>2.8570000000000002</v>
      </c>
      <c r="I186" s="148"/>
      <c r="J186" s="148"/>
      <c r="K186" s="149"/>
      <c r="L186" s="27"/>
      <c r="M186" s="150" t="s">
        <v>1</v>
      </c>
      <c r="N186" s="151" t="s">
        <v>39</v>
      </c>
      <c r="O186" s="152">
        <v>1.2</v>
      </c>
      <c r="P186" s="152">
        <f t="shared" si="18"/>
        <v>3.4284000000000003</v>
      </c>
      <c r="Q186" s="152">
        <v>0</v>
      </c>
      <c r="R186" s="152">
        <f t="shared" si="19"/>
        <v>0</v>
      </c>
      <c r="S186" s="152">
        <v>6.3E-2</v>
      </c>
      <c r="T186" s="153">
        <f t="shared" si="20"/>
        <v>0.17999100000000001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160</v>
      </c>
      <c r="AT186" s="154" t="s">
        <v>157</v>
      </c>
      <c r="AU186" s="154" t="s">
        <v>86</v>
      </c>
      <c r="AY186" s="14" t="s">
        <v>154</v>
      </c>
      <c r="BE186" s="155">
        <f t="shared" si="21"/>
        <v>0</v>
      </c>
      <c r="BF186" s="155">
        <f t="shared" si="22"/>
        <v>0</v>
      </c>
      <c r="BG186" s="155">
        <f t="shared" si="23"/>
        <v>0</v>
      </c>
      <c r="BH186" s="155">
        <f t="shared" si="24"/>
        <v>0</v>
      </c>
      <c r="BI186" s="155">
        <f t="shared" si="25"/>
        <v>0</v>
      </c>
      <c r="BJ186" s="14" t="s">
        <v>86</v>
      </c>
      <c r="BK186" s="156">
        <f t="shared" si="26"/>
        <v>0</v>
      </c>
      <c r="BL186" s="14" t="s">
        <v>160</v>
      </c>
      <c r="BM186" s="154" t="s">
        <v>718</v>
      </c>
    </row>
    <row r="187" spans="1:65" s="2" customFormat="1" ht="24" customHeight="1">
      <c r="A187" s="26"/>
      <c r="B187" s="143"/>
      <c r="C187" s="144" t="s">
        <v>324</v>
      </c>
      <c r="D187" s="144" t="s">
        <v>157</v>
      </c>
      <c r="E187" s="145" t="s">
        <v>719</v>
      </c>
      <c r="F187" s="146" t="s">
        <v>720</v>
      </c>
      <c r="G187" s="147" t="s">
        <v>159</v>
      </c>
      <c r="H187" s="148">
        <v>2</v>
      </c>
      <c r="I187" s="148"/>
      <c r="J187" s="148"/>
      <c r="K187" s="149"/>
      <c r="L187" s="27"/>
      <c r="M187" s="150" t="s">
        <v>1</v>
      </c>
      <c r="N187" s="151" t="s">
        <v>39</v>
      </c>
      <c r="O187" s="152">
        <v>0.68899999999999995</v>
      </c>
      <c r="P187" s="152">
        <f t="shared" si="18"/>
        <v>1.3779999999999999</v>
      </c>
      <c r="Q187" s="152">
        <v>0</v>
      </c>
      <c r="R187" s="152">
        <f t="shared" si="19"/>
        <v>0</v>
      </c>
      <c r="S187" s="152">
        <v>1.2E-2</v>
      </c>
      <c r="T187" s="153">
        <f t="shared" si="20"/>
        <v>2.4E-2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4" t="s">
        <v>160</v>
      </c>
      <c r="AT187" s="154" t="s">
        <v>157</v>
      </c>
      <c r="AU187" s="154" t="s">
        <v>86</v>
      </c>
      <c r="AY187" s="14" t="s">
        <v>154</v>
      </c>
      <c r="BE187" s="155">
        <f t="shared" si="21"/>
        <v>0</v>
      </c>
      <c r="BF187" s="155">
        <f t="shared" si="22"/>
        <v>0</v>
      </c>
      <c r="BG187" s="155">
        <f t="shared" si="23"/>
        <v>0</v>
      </c>
      <c r="BH187" s="155">
        <f t="shared" si="24"/>
        <v>0</v>
      </c>
      <c r="BI187" s="155">
        <f t="shared" si="25"/>
        <v>0</v>
      </c>
      <c r="BJ187" s="14" t="s">
        <v>86</v>
      </c>
      <c r="BK187" s="156">
        <f t="shared" si="26"/>
        <v>0</v>
      </c>
      <c r="BL187" s="14" t="s">
        <v>160</v>
      </c>
      <c r="BM187" s="154" t="s">
        <v>721</v>
      </c>
    </row>
    <row r="188" spans="1:65" s="2" customFormat="1" ht="24" customHeight="1">
      <c r="A188" s="26"/>
      <c r="B188" s="143"/>
      <c r="C188" s="144" t="s">
        <v>330</v>
      </c>
      <c r="D188" s="144" t="s">
        <v>157</v>
      </c>
      <c r="E188" s="145" t="s">
        <v>722</v>
      </c>
      <c r="F188" s="146" t="s">
        <v>723</v>
      </c>
      <c r="G188" s="147" t="s">
        <v>159</v>
      </c>
      <c r="H188" s="148">
        <v>1</v>
      </c>
      <c r="I188" s="148"/>
      <c r="J188" s="148"/>
      <c r="K188" s="149"/>
      <c r="L188" s="27"/>
      <c r="M188" s="150" t="s">
        <v>1</v>
      </c>
      <c r="N188" s="151" t="s">
        <v>39</v>
      </c>
      <c r="O188" s="152">
        <v>1.536</v>
      </c>
      <c r="P188" s="152">
        <f t="shared" si="18"/>
        <v>1.536</v>
      </c>
      <c r="Q188" s="152">
        <v>0</v>
      </c>
      <c r="R188" s="152">
        <f t="shared" si="19"/>
        <v>0</v>
      </c>
      <c r="S188" s="152">
        <v>0.219</v>
      </c>
      <c r="T188" s="153">
        <f t="shared" si="20"/>
        <v>0.219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160</v>
      </c>
      <c r="AT188" s="154" t="s">
        <v>157</v>
      </c>
      <c r="AU188" s="154" t="s">
        <v>86</v>
      </c>
      <c r="AY188" s="14" t="s">
        <v>154</v>
      </c>
      <c r="BE188" s="155">
        <f t="shared" si="21"/>
        <v>0</v>
      </c>
      <c r="BF188" s="155">
        <f t="shared" si="22"/>
        <v>0</v>
      </c>
      <c r="BG188" s="155">
        <f t="shared" si="23"/>
        <v>0</v>
      </c>
      <c r="BH188" s="155">
        <f t="shared" si="24"/>
        <v>0</v>
      </c>
      <c r="BI188" s="155">
        <f t="shared" si="25"/>
        <v>0</v>
      </c>
      <c r="BJ188" s="14" t="s">
        <v>86</v>
      </c>
      <c r="BK188" s="156">
        <f t="shared" si="26"/>
        <v>0</v>
      </c>
      <c r="BL188" s="14" t="s">
        <v>160</v>
      </c>
      <c r="BM188" s="154" t="s">
        <v>724</v>
      </c>
    </row>
    <row r="189" spans="1:65" s="2" customFormat="1" ht="24" customHeight="1">
      <c r="A189" s="26"/>
      <c r="B189" s="143"/>
      <c r="C189" s="144" t="s">
        <v>338</v>
      </c>
      <c r="D189" s="144" t="s">
        <v>157</v>
      </c>
      <c r="E189" s="145" t="s">
        <v>280</v>
      </c>
      <c r="F189" s="146" t="s">
        <v>281</v>
      </c>
      <c r="G189" s="147" t="s">
        <v>170</v>
      </c>
      <c r="H189" s="148">
        <v>3.7160000000000002</v>
      </c>
      <c r="I189" s="148"/>
      <c r="J189" s="148"/>
      <c r="K189" s="149"/>
      <c r="L189" s="27"/>
      <c r="M189" s="150" t="s">
        <v>1</v>
      </c>
      <c r="N189" s="151" t="s">
        <v>39</v>
      </c>
      <c r="O189" s="152">
        <v>0.35899999999999999</v>
      </c>
      <c r="P189" s="152">
        <f t="shared" si="18"/>
        <v>1.334044</v>
      </c>
      <c r="Q189" s="152">
        <v>0</v>
      </c>
      <c r="R189" s="152">
        <f t="shared" si="19"/>
        <v>0</v>
      </c>
      <c r="S189" s="152">
        <v>0.27</v>
      </c>
      <c r="T189" s="153">
        <f t="shared" si="20"/>
        <v>1.0033200000000002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4" t="s">
        <v>160</v>
      </c>
      <c r="AT189" s="154" t="s">
        <v>157</v>
      </c>
      <c r="AU189" s="154" t="s">
        <v>86</v>
      </c>
      <c r="AY189" s="14" t="s">
        <v>154</v>
      </c>
      <c r="BE189" s="155">
        <f t="shared" si="21"/>
        <v>0</v>
      </c>
      <c r="BF189" s="155">
        <f t="shared" si="22"/>
        <v>0</v>
      </c>
      <c r="BG189" s="155">
        <f t="shared" si="23"/>
        <v>0</v>
      </c>
      <c r="BH189" s="155">
        <f t="shared" si="24"/>
        <v>0</v>
      </c>
      <c r="BI189" s="155">
        <f t="shared" si="25"/>
        <v>0</v>
      </c>
      <c r="BJ189" s="14" t="s">
        <v>86</v>
      </c>
      <c r="BK189" s="156">
        <f t="shared" si="26"/>
        <v>0</v>
      </c>
      <c r="BL189" s="14" t="s">
        <v>160</v>
      </c>
      <c r="BM189" s="154" t="s">
        <v>282</v>
      </c>
    </row>
    <row r="190" spans="1:65" s="2" customFormat="1" ht="36" customHeight="1">
      <c r="A190" s="26"/>
      <c r="B190" s="143"/>
      <c r="C190" s="144" t="s">
        <v>342</v>
      </c>
      <c r="D190" s="144" t="s">
        <v>157</v>
      </c>
      <c r="E190" s="145" t="s">
        <v>284</v>
      </c>
      <c r="F190" s="146" t="s">
        <v>285</v>
      </c>
      <c r="G190" s="147" t="s">
        <v>175</v>
      </c>
      <c r="H190" s="148">
        <v>4</v>
      </c>
      <c r="I190" s="148"/>
      <c r="J190" s="148"/>
      <c r="K190" s="149"/>
      <c r="L190" s="27"/>
      <c r="M190" s="150" t="s">
        <v>1</v>
      </c>
      <c r="N190" s="151" t="s">
        <v>39</v>
      </c>
      <c r="O190" s="152">
        <v>0.58957999999999999</v>
      </c>
      <c r="P190" s="152">
        <f t="shared" si="18"/>
        <v>2.35832</v>
      </c>
      <c r="Q190" s="152">
        <v>0</v>
      </c>
      <c r="R190" s="152">
        <f t="shared" si="19"/>
        <v>0</v>
      </c>
      <c r="S190" s="152">
        <v>0.04</v>
      </c>
      <c r="T190" s="153">
        <f t="shared" si="20"/>
        <v>0.16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4" t="s">
        <v>160</v>
      </c>
      <c r="AT190" s="154" t="s">
        <v>157</v>
      </c>
      <c r="AU190" s="154" t="s">
        <v>86</v>
      </c>
      <c r="AY190" s="14" t="s">
        <v>154</v>
      </c>
      <c r="BE190" s="155">
        <f t="shared" si="21"/>
        <v>0</v>
      </c>
      <c r="BF190" s="155">
        <f t="shared" si="22"/>
        <v>0</v>
      </c>
      <c r="BG190" s="155">
        <f t="shared" si="23"/>
        <v>0</v>
      </c>
      <c r="BH190" s="155">
        <f t="shared" si="24"/>
        <v>0</v>
      </c>
      <c r="BI190" s="155">
        <f t="shared" si="25"/>
        <v>0</v>
      </c>
      <c r="BJ190" s="14" t="s">
        <v>86</v>
      </c>
      <c r="BK190" s="156">
        <f t="shared" si="26"/>
        <v>0</v>
      </c>
      <c r="BL190" s="14" t="s">
        <v>160</v>
      </c>
      <c r="BM190" s="154" t="s">
        <v>286</v>
      </c>
    </row>
    <row r="191" spans="1:65" s="2" customFormat="1" ht="24" customHeight="1">
      <c r="A191" s="26"/>
      <c r="B191" s="143"/>
      <c r="C191" s="144" t="s">
        <v>345</v>
      </c>
      <c r="D191" s="144" t="s">
        <v>157</v>
      </c>
      <c r="E191" s="145" t="s">
        <v>288</v>
      </c>
      <c r="F191" s="146" t="s">
        <v>289</v>
      </c>
      <c r="G191" s="147" t="s">
        <v>170</v>
      </c>
      <c r="H191" s="148">
        <v>73.099999999999994</v>
      </c>
      <c r="I191" s="148"/>
      <c r="J191" s="148"/>
      <c r="K191" s="149"/>
      <c r="L191" s="27"/>
      <c r="M191" s="150" t="s">
        <v>1</v>
      </c>
      <c r="N191" s="151" t="s">
        <v>39</v>
      </c>
      <c r="O191" s="152">
        <v>0.32217000000000001</v>
      </c>
      <c r="P191" s="152">
        <f t="shared" si="18"/>
        <v>23.550626999999999</v>
      </c>
      <c r="Q191" s="152">
        <v>0</v>
      </c>
      <c r="R191" s="152">
        <f t="shared" si="19"/>
        <v>0</v>
      </c>
      <c r="S191" s="152">
        <v>0.05</v>
      </c>
      <c r="T191" s="153">
        <f t="shared" si="20"/>
        <v>3.6549999999999998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160</v>
      </c>
      <c r="AT191" s="154" t="s">
        <v>157</v>
      </c>
      <c r="AU191" s="154" t="s">
        <v>86</v>
      </c>
      <c r="AY191" s="14" t="s">
        <v>154</v>
      </c>
      <c r="BE191" s="155">
        <f t="shared" si="21"/>
        <v>0</v>
      </c>
      <c r="BF191" s="155">
        <f t="shared" si="22"/>
        <v>0</v>
      </c>
      <c r="BG191" s="155">
        <f t="shared" si="23"/>
        <v>0</v>
      </c>
      <c r="BH191" s="155">
        <f t="shared" si="24"/>
        <v>0</v>
      </c>
      <c r="BI191" s="155">
        <f t="shared" si="25"/>
        <v>0</v>
      </c>
      <c r="BJ191" s="14" t="s">
        <v>86</v>
      </c>
      <c r="BK191" s="156">
        <f t="shared" si="26"/>
        <v>0</v>
      </c>
      <c r="BL191" s="14" t="s">
        <v>160</v>
      </c>
      <c r="BM191" s="154" t="s">
        <v>290</v>
      </c>
    </row>
    <row r="192" spans="1:65" s="2" customFormat="1" ht="24" customHeight="1">
      <c r="A192" s="26"/>
      <c r="B192" s="143"/>
      <c r="C192" s="144" t="s">
        <v>348</v>
      </c>
      <c r="D192" s="144" t="s">
        <v>157</v>
      </c>
      <c r="E192" s="145" t="s">
        <v>292</v>
      </c>
      <c r="F192" s="146" t="s">
        <v>293</v>
      </c>
      <c r="G192" s="147" t="s">
        <v>170</v>
      </c>
      <c r="H192" s="148">
        <v>495.512</v>
      </c>
      <c r="I192" s="148"/>
      <c r="J192" s="148"/>
      <c r="K192" s="149"/>
      <c r="L192" s="27"/>
      <c r="M192" s="150" t="s">
        <v>1</v>
      </c>
      <c r="N192" s="151" t="s">
        <v>39</v>
      </c>
      <c r="O192" s="152">
        <v>0.25383</v>
      </c>
      <c r="P192" s="152">
        <f t="shared" si="18"/>
        <v>125.77581096</v>
      </c>
      <c r="Q192" s="152">
        <v>0</v>
      </c>
      <c r="R192" s="152">
        <f t="shared" si="19"/>
        <v>0</v>
      </c>
      <c r="S192" s="152">
        <v>4.5999999999999999E-2</v>
      </c>
      <c r="T192" s="153">
        <f t="shared" si="20"/>
        <v>22.793551999999998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4" t="s">
        <v>160</v>
      </c>
      <c r="AT192" s="154" t="s">
        <v>157</v>
      </c>
      <c r="AU192" s="154" t="s">
        <v>86</v>
      </c>
      <c r="AY192" s="14" t="s">
        <v>154</v>
      </c>
      <c r="BE192" s="155">
        <f t="shared" si="21"/>
        <v>0</v>
      </c>
      <c r="BF192" s="155">
        <f t="shared" si="22"/>
        <v>0</v>
      </c>
      <c r="BG192" s="155">
        <f t="shared" si="23"/>
        <v>0</v>
      </c>
      <c r="BH192" s="155">
        <f t="shared" si="24"/>
        <v>0</v>
      </c>
      <c r="BI192" s="155">
        <f t="shared" si="25"/>
        <v>0</v>
      </c>
      <c r="BJ192" s="14" t="s">
        <v>86</v>
      </c>
      <c r="BK192" s="156">
        <f t="shared" si="26"/>
        <v>0</v>
      </c>
      <c r="BL192" s="14" t="s">
        <v>160</v>
      </c>
      <c r="BM192" s="154" t="s">
        <v>294</v>
      </c>
    </row>
    <row r="193" spans="1:65" s="2" customFormat="1" ht="24" customHeight="1">
      <c r="A193" s="26"/>
      <c r="B193" s="143"/>
      <c r="C193" s="144" t="s">
        <v>355</v>
      </c>
      <c r="D193" s="144" t="s">
        <v>157</v>
      </c>
      <c r="E193" s="145" t="s">
        <v>296</v>
      </c>
      <c r="F193" s="146" t="s">
        <v>297</v>
      </c>
      <c r="G193" s="147" t="s">
        <v>170</v>
      </c>
      <c r="H193" s="148">
        <v>4.5</v>
      </c>
      <c r="I193" s="148"/>
      <c r="J193" s="148"/>
      <c r="K193" s="149"/>
      <c r="L193" s="27"/>
      <c r="M193" s="150" t="s">
        <v>1</v>
      </c>
      <c r="N193" s="151" t="s">
        <v>39</v>
      </c>
      <c r="O193" s="152">
        <v>0.28399999999999997</v>
      </c>
      <c r="P193" s="152">
        <f t="shared" si="18"/>
        <v>1.2779999999999998</v>
      </c>
      <c r="Q193" s="152">
        <v>0</v>
      </c>
      <c r="R193" s="152">
        <f t="shared" si="19"/>
        <v>0</v>
      </c>
      <c r="S193" s="152">
        <v>6.8000000000000005E-2</v>
      </c>
      <c r="T193" s="153">
        <f t="shared" si="20"/>
        <v>0.30600000000000005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4" t="s">
        <v>160</v>
      </c>
      <c r="AT193" s="154" t="s">
        <v>157</v>
      </c>
      <c r="AU193" s="154" t="s">
        <v>86</v>
      </c>
      <c r="AY193" s="14" t="s">
        <v>154</v>
      </c>
      <c r="BE193" s="155">
        <f t="shared" si="21"/>
        <v>0</v>
      </c>
      <c r="BF193" s="155">
        <f t="shared" si="22"/>
        <v>0</v>
      </c>
      <c r="BG193" s="155">
        <f t="shared" si="23"/>
        <v>0</v>
      </c>
      <c r="BH193" s="155">
        <f t="shared" si="24"/>
        <v>0</v>
      </c>
      <c r="BI193" s="155">
        <f t="shared" si="25"/>
        <v>0</v>
      </c>
      <c r="BJ193" s="14" t="s">
        <v>86</v>
      </c>
      <c r="BK193" s="156">
        <f t="shared" si="26"/>
        <v>0</v>
      </c>
      <c r="BL193" s="14" t="s">
        <v>160</v>
      </c>
      <c r="BM193" s="154" t="s">
        <v>298</v>
      </c>
    </row>
    <row r="194" spans="1:65" s="2" customFormat="1" ht="24" customHeight="1">
      <c r="A194" s="26"/>
      <c r="B194" s="143"/>
      <c r="C194" s="144" t="s">
        <v>359</v>
      </c>
      <c r="D194" s="144" t="s">
        <v>157</v>
      </c>
      <c r="E194" s="145" t="s">
        <v>300</v>
      </c>
      <c r="F194" s="146" t="s">
        <v>301</v>
      </c>
      <c r="G194" s="147" t="s">
        <v>302</v>
      </c>
      <c r="H194" s="148">
        <v>47.423999999999999</v>
      </c>
      <c r="I194" s="148"/>
      <c r="J194" s="148"/>
      <c r="K194" s="149"/>
      <c r="L194" s="27"/>
      <c r="M194" s="150" t="s">
        <v>1</v>
      </c>
      <c r="N194" s="151" t="s">
        <v>39</v>
      </c>
      <c r="O194" s="152">
        <v>0.88200000000000001</v>
      </c>
      <c r="P194" s="152">
        <f t="shared" si="18"/>
        <v>41.827967999999998</v>
      </c>
      <c r="Q194" s="152">
        <v>0</v>
      </c>
      <c r="R194" s="152">
        <f t="shared" si="19"/>
        <v>0</v>
      </c>
      <c r="S194" s="152">
        <v>0</v>
      </c>
      <c r="T194" s="153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160</v>
      </c>
      <c r="AT194" s="154" t="s">
        <v>157</v>
      </c>
      <c r="AU194" s="154" t="s">
        <v>86</v>
      </c>
      <c r="AY194" s="14" t="s">
        <v>154</v>
      </c>
      <c r="BE194" s="155">
        <f t="shared" si="21"/>
        <v>0</v>
      </c>
      <c r="BF194" s="155">
        <f t="shared" si="22"/>
        <v>0</v>
      </c>
      <c r="BG194" s="155">
        <f t="shared" si="23"/>
        <v>0</v>
      </c>
      <c r="BH194" s="155">
        <f t="shared" si="24"/>
        <v>0</v>
      </c>
      <c r="BI194" s="155">
        <f t="shared" si="25"/>
        <v>0</v>
      </c>
      <c r="BJ194" s="14" t="s">
        <v>86</v>
      </c>
      <c r="BK194" s="156">
        <f t="shared" si="26"/>
        <v>0</v>
      </c>
      <c r="BL194" s="14" t="s">
        <v>160</v>
      </c>
      <c r="BM194" s="154" t="s">
        <v>303</v>
      </c>
    </row>
    <row r="195" spans="1:65" s="2" customFormat="1" ht="16.5" customHeight="1">
      <c r="A195" s="26"/>
      <c r="B195" s="143"/>
      <c r="C195" s="144" t="s">
        <v>363</v>
      </c>
      <c r="D195" s="144" t="s">
        <v>157</v>
      </c>
      <c r="E195" s="145" t="s">
        <v>305</v>
      </c>
      <c r="F195" s="146" t="s">
        <v>306</v>
      </c>
      <c r="G195" s="147" t="s">
        <v>302</v>
      </c>
      <c r="H195" s="148">
        <v>47.423999999999999</v>
      </c>
      <c r="I195" s="148"/>
      <c r="J195" s="148"/>
      <c r="K195" s="149"/>
      <c r="L195" s="27"/>
      <c r="M195" s="150" t="s">
        <v>1</v>
      </c>
      <c r="N195" s="151" t="s">
        <v>39</v>
      </c>
      <c r="O195" s="152">
        <v>0.59799999999999998</v>
      </c>
      <c r="P195" s="152">
        <f t="shared" si="18"/>
        <v>28.359551999999997</v>
      </c>
      <c r="Q195" s="152">
        <v>0</v>
      </c>
      <c r="R195" s="152">
        <f t="shared" si="19"/>
        <v>0</v>
      </c>
      <c r="S195" s="152">
        <v>0</v>
      </c>
      <c r="T195" s="153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4" t="s">
        <v>160</v>
      </c>
      <c r="AT195" s="154" t="s">
        <v>157</v>
      </c>
      <c r="AU195" s="154" t="s">
        <v>86</v>
      </c>
      <c r="AY195" s="14" t="s">
        <v>154</v>
      </c>
      <c r="BE195" s="155">
        <f t="shared" si="21"/>
        <v>0</v>
      </c>
      <c r="BF195" s="155">
        <f t="shared" si="22"/>
        <v>0</v>
      </c>
      <c r="BG195" s="155">
        <f t="shared" si="23"/>
        <v>0</v>
      </c>
      <c r="BH195" s="155">
        <f t="shared" si="24"/>
        <v>0</v>
      </c>
      <c r="BI195" s="155">
        <f t="shared" si="25"/>
        <v>0</v>
      </c>
      <c r="BJ195" s="14" t="s">
        <v>86</v>
      </c>
      <c r="BK195" s="156">
        <f t="shared" si="26"/>
        <v>0</v>
      </c>
      <c r="BL195" s="14" t="s">
        <v>160</v>
      </c>
      <c r="BM195" s="154" t="s">
        <v>307</v>
      </c>
    </row>
    <row r="196" spans="1:65" s="2" customFormat="1" ht="24" customHeight="1">
      <c r="A196" s="26"/>
      <c r="B196" s="143"/>
      <c r="C196" s="144" t="s">
        <v>365</v>
      </c>
      <c r="D196" s="144" t="s">
        <v>157</v>
      </c>
      <c r="E196" s="145" t="s">
        <v>309</v>
      </c>
      <c r="F196" s="146" t="s">
        <v>310</v>
      </c>
      <c r="G196" s="147" t="s">
        <v>302</v>
      </c>
      <c r="H196" s="148">
        <v>901.05600000000004</v>
      </c>
      <c r="I196" s="148"/>
      <c r="J196" s="148"/>
      <c r="K196" s="149"/>
      <c r="L196" s="27"/>
      <c r="M196" s="150" t="s">
        <v>1</v>
      </c>
      <c r="N196" s="151" t="s">
        <v>39</v>
      </c>
      <c r="O196" s="152">
        <v>7.0000000000000001E-3</v>
      </c>
      <c r="P196" s="152">
        <f t="shared" si="18"/>
        <v>6.3073920000000001</v>
      </c>
      <c r="Q196" s="152">
        <v>0</v>
      </c>
      <c r="R196" s="152">
        <f t="shared" si="19"/>
        <v>0</v>
      </c>
      <c r="S196" s="152">
        <v>0</v>
      </c>
      <c r="T196" s="153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160</v>
      </c>
      <c r="AT196" s="154" t="s">
        <v>157</v>
      </c>
      <c r="AU196" s="154" t="s">
        <v>86</v>
      </c>
      <c r="AY196" s="14" t="s">
        <v>154</v>
      </c>
      <c r="BE196" s="155">
        <f t="shared" si="21"/>
        <v>0</v>
      </c>
      <c r="BF196" s="155">
        <f t="shared" si="22"/>
        <v>0</v>
      </c>
      <c r="BG196" s="155">
        <f t="shared" si="23"/>
        <v>0</v>
      </c>
      <c r="BH196" s="155">
        <f t="shared" si="24"/>
        <v>0</v>
      </c>
      <c r="BI196" s="155">
        <f t="shared" si="25"/>
        <v>0</v>
      </c>
      <c r="BJ196" s="14" t="s">
        <v>86</v>
      </c>
      <c r="BK196" s="156">
        <f t="shared" si="26"/>
        <v>0</v>
      </c>
      <c r="BL196" s="14" t="s">
        <v>160</v>
      </c>
      <c r="BM196" s="154" t="s">
        <v>311</v>
      </c>
    </row>
    <row r="197" spans="1:65" s="2" customFormat="1" ht="24" customHeight="1">
      <c r="A197" s="26"/>
      <c r="B197" s="143"/>
      <c r="C197" s="144" t="s">
        <v>368</v>
      </c>
      <c r="D197" s="144" t="s">
        <v>157</v>
      </c>
      <c r="E197" s="145" t="s">
        <v>313</v>
      </c>
      <c r="F197" s="146" t="s">
        <v>314</v>
      </c>
      <c r="G197" s="147" t="s">
        <v>302</v>
      </c>
      <c r="H197" s="148">
        <v>47.423999999999999</v>
      </c>
      <c r="I197" s="148"/>
      <c r="J197" s="148"/>
      <c r="K197" s="149"/>
      <c r="L197" s="27"/>
      <c r="M197" s="150" t="s">
        <v>1</v>
      </c>
      <c r="N197" s="151" t="s">
        <v>39</v>
      </c>
      <c r="O197" s="152">
        <v>0.89</v>
      </c>
      <c r="P197" s="152">
        <f t="shared" si="18"/>
        <v>42.207360000000001</v>
      </c>
      <c r="Q197" s="152">
        <v>0</v>
      </c>
      <c r="R197" s="152">
        <f t="shared" si="19"/>
        <v>0</v>
      </c>
      <c r="S197" s="152">
        <v>0</v>
      </c>
      <c r="T197" s="153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160</v>
      </c>
      <c r="AT197" s="154" t="s">
        <v>157</v>
      </c>
      <c r="AU197" s="154" t="s">
        <v>86</v>
      </c>
      <c r="AY197" s="14" t="s">
        <v>154</v>
      </c>
      <c r="BE197" s="155">
        <f t="shared" si="21"/>
        <v>0</v>
      </c>
      <c r="BF197" s="155">
        <f t="shared" si="22"/>
        <v>0</v>
      </c>
      <c r="BG197" s="155">
        <f t="shared" si="23"/>
        <v>0</v>
      </c>
      <c r="BH197" s="155">
        <f t="shared" si="24"/>
        <v>0</v>
      </c>
      <c r="BI197" s="155">
        <f t="shared" si="25"/>
        <v>0</v>
      </c>
      <c r="BJ197" s="14" t="s">
        <v>86</v>
      </c>
      <c r="BK197" s="156">
        <f t="shared" si="26"/>
        <v>0</v>
      </c>
      <c r="BL197" s="14" t="s">
        <v>160</v>
      </c>
      <c r="BM197" s="154" t="s">
        <v>315</v>
      </c>
    </row>
    <row r="198" spans="1:65" s="2" customFormat="1" ht="24" customHeight="1">
      <c r="A198" s="26"/>
      <c r="B198" s="143"/>
      <c r="C198" s="144" t="s">
        <v>372</v>
      </c>
      <c r="D198" s="144" t="s">
        <v>157</v>
      </c>
      <c r="E198" s="145" t="s">
        <v>317</v>
      </c>
      <c r="F198" s="146" t="s">
        <v>318</v>
      </c>
      <c r="G198" s="147" t="s">
        <v>302</v>
      </c>
      <c r="H198" s="148">
        <v>47.423999999999999</v>
      </c>
      <c r="I198" s="148"/>
      <c r="J198" s="148"/>
      <c r="K198" s="149"/>
      <c r="L198" s="27"/>
      <c r="M198" s="150" t="s">
        <v>1</v>
      </c>
      <c r="N198" s="151" t="s">
        <v>39</v>
      </c>
      <c r="O198" s="152">
        <v>0.1</v>
      </c>
      <c r="P198" s="152">
        <f t="shared" si="18"/>
        <v>4.7423999999999999</v>
      </c>
      <c r="Q198" s="152">
        <v>0</v>
      </c>
      <c r="R198" s="152">
        <f t="shared" si="19"/>
        <v>0</v>
      </c>
      <c r="S198" s="152">
        <v>0</v>
      </c>
      <c r="T198" s="153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160</v>
      </c>
      <c r="AT198" s="154" t="s">
        <v>157</v>
      </c>
      <c r="AU198" s="154" t="s">
        <v>86</v>
      </c>
      <c r="AY198" s="14" t="s">
        <v>154</v>
      </c>
      <c r="BE198" s="155">
        <f t="shared" si="21"/>
        <v>0</v>
      </c>
      <c r="BF198" s="155">
        <f t="shared" si="22"/>
        <v>0</v>
      </c>
      <c r="BG198" s="155">
        <f t="shared" si="23"/>
        <v>0</v>
      </c>
      <c r="BH198" s="155">
        <f t="shared" si="24"/>
        <v>0</v>
      </c>
      <c r="BI198" s="155">
        <f t="shared" si="25"/>
        <v>0</v>
      </c>
      <c r="BJ198" s="14" t="s">
        <v>86</v>
      </c>
      <c r="BK198" s="156">
        <f t="shared" si="26"/>
        <v>0</v>
      </c>
      <c r="BL198" s="14" t="s">
        <v>160</v>
      </c>
      <c r="BM198" s="154" t="s">
        <v>319</v>
      </c>
    </row>
    <row r="199" spans="1:65" s="2" customFormat="1" ht="36" customHeight="1">
      <c r="A199" s="26"/>
      <c r="B199" s="143"/>
      <c r="C199" s="144" t="s">
        <v>376</v>
      </c>
      <c r="D199" s="144" t="s">
        <v>157</v>
      </c>
      <c r="E199" s="145" t="s">
        <v>321</v>
      </c>
      <c r="F199" s="146" t="s">
        <v>322</v>
      </c>
      <c r="G199" s="147" t="s">
        <v>302</v>
      </c>
      <c r="H199" s="148">
        <v>47.423999999999999</v>
      </c>
      <c r="I199" s="148"/>
      <c r="J199" s="148"/>
      <c r="K199" s="149"/>
      <c r="L199" s="27"/>
      <c r="M199" s="150" t="s">
        <v>1</v>
      </c>
      <c r="N199" s="151" t="s">
        <v>39</v>
      </c>
      <c r="O199" s="152">
        <v>0.26300000000000001</v>
      </c>
      <c r="P199" s="152">
        <f t="shared" si="18"/>
        <v>12.472512</v>
      </c>
      <c r="Q199" s="152">
        <v>0</v>
      </c>
      <c r="R199" s="152">
        <f t="shared" si="19"/>
        <v>0</v>
      </c>
      <c r="S199" s="152">
        <v>0</v>
      </c>
      <c r="T199" s="153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160</v>
      </c>
      <c r="AT199" s="154" t="s">
        <v>157</v>
      </c>
      <c r="AU199" s="154" t="s">
        <v>86</v>
      </c>
      <c r="AY199" s="14" t="s">
        <v>154</v>
      </c>
      <c r="BE199" s="155">
        <f t="shared" si="21"/>
        <v>0</v>
      </c>
      <c r="BF199" s="155">
        <f t="shared" si="22"/>
        <v>0</v>
      </c>
      <c r="BG199" s="155">
        <f t="shared" si="23"/>
        <v>0</v>
      </c>
      <c r="BH199" s="155">
        <f t="shared" si="24"/>
        <v>0</v>
      </c>
      <c r="BI199" s="155">
        <f t="shared" si="25"/>
        <v>0</v>
      </c>
      <c r="BJ199" s="14" t="s">
        <v>86</v>
      </c>
      <c r="BK199" s="156">
        <f t="shared" si="26"/>
        <v>0</v>
      </c>
      <c r="BL199" s="14" t="s">
        <v>160</v>
      </c>
      <c r="BM199" s="154" t="s">
        <v>323</v>
      </c>
    </row>
    <row r="200" spans="1:65" s="2" customFormat="1" ht="24" customHeight="1">
      <c r="A200" s="26"/>
      <c r="B200" s="143"/>
      <c r="C200" s="144" t="s">
        <v>378</v>
      </c>
      <c r="D200" s="144" t="s">
        <v>157</v>
      </c>
      <c r="E200" s="145" t="s">
        <v>325</v>
      </c>
      <c r="F200" s="146" t="s">
        <v>326</v>
      </c>
      <c r="G200" s="147" t="s">
        <v>302</v>
      </c>
      <c r="H200" s="148">
        <v>47.423999999999999</v>
      </c>
      <c r="I200" s="148"/>
      <c r="J200" s="148"/>
      <c r="K200" s="149"/>
      <c r="L200" s="27"/>
      <c r="M200" s="150" t="s">
        <v>1</v>
      </c>
      <c r="N200" s="151" t="s">
        <v>39</v>
      </c>
      <c r="O200" s="152">
        <v>0</v>
      </c>
      <c r="P200" s="152">
        <f t="shared" si="18"/>
        <v>0</v>
      </c>
      <c r="Q200" s="152">
        <v>0</v>
      </c>
      <c r="R200" s="152">
        <f t="shared" si="19"/>
        <v>0</v>
      </c>
      <c r="S200" s="152">
        <v>0</v>
      </c>
      <c r="T200" s="153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160</v>
      </c>
      <c r="AT200" s="154" t="s">
        <v>157</v>
      </c>
      <c r="AU200" s="154" t="s">
        <v>86</v>
      </c>
      <c r="AY200" s="14" t="s">
        <v>154</v>
      </c>
      <c r="BE200" s="155">
        <f t="shared" si="21"/>
        <v>0</v>
      </c>
      <c r="BF200" s="155">
        <f t="shared" si="22"/>
        <v>0</v>
      </c>
      <c r="BG200" s="155">
        <f t="shared" si="23"/>
        <v>0</v>
      </c>
      <c r="BH200" s="155">
        <f t="shared" si="24"/>
        <v>0</v>
      </c>
      <c r="BI200" s="155">
        <f t="shared" si="25"/>
        <v>0</v>
      </c>
      <c r="BJ200" s="14" t="s">
        <v>86</v>
      </c>
      <c r="BK200" s="156">
        <f t="shared" si="26"/>
        <v>0</v>
      </c>
      <c r="BL200" s="14" t="s">
        <v>160</v>
      </c>
      <c r="BM200" s="154" t="s">
        <v>327</v>
      </c>
    </row>
    <row r="201" spans="1:65" s="12" customFormat="1" ht="23" customHeight="1">
      <c r="B201" s="131"/>
      <c r="D201" s="132" t="s">
        <v>72</v>
      </c>
      <c r="E201" s="141" t="s">
        <v>328</v>
      </c>
      <c r="F201" s="141" t="s">
        <v>329</v>
      </c>
      <c r="J201" s="142"/>
      <c r="L201" s="131"/>
      <c r="M201" s="135"/>
      <c r="N201" s="136"/>
      <c r="O201" s="136"/>
      <c r="P201" s="137">
        <f>P202</f>
        <v>306.73955699999999</v>
      </c>
      <c r="Q201" s="136"/>
      <c r="R201" s="137">
        <f>R202</f>
        <v>0</v>
      </c>
      <c r="S201" s="136"/>
      <c r="T201" s="138">
        <f>T202</f>
        <v>0</v>
      </c>
      <c r="AR201" s="132" t="s">
        <v>80</v>
      </c>
      <c r="AT201" s="139" t="s">
        <v>72</v>
      </c>
      <c r="AU201" s="139" t="s">
        <v>80</v>
      </c>
      <c r="AY201" s="132" t="s">
        <v>154</v>
      </c>
      <c r="BK201" s="140">
        <f>BK202</f>
        <v>0</v>
      </c>
    </row>
    <row r="202" spans="1:65" s="2" customFormat="1" ht="24" customHeight="1">
      <c r="A202" s="26"/>
      <c r="B202" s="143"/>
      <c r="C202" s="144" t="s">
        <v>382</v>
      </c>
      <c r="D202" s="144" t="s">
        <v>157</v>
      </c>
      <c r="E202" s="145" t="s">
        <v>331</v>
      </c>
      <c r="F202" s="146" t="s">
        <v>332</v>
      </c>
      <c r="G202" s="147" t="s">
        <v>302</v>
      </c>
      <c r="H202" s="148">
        <v>124.539</v>
      </c>
      <c r="I202" s="148"/>
      <c r="J202" s="148"/>
      <c r="K202" s="149"/>
      <c r="L202" s="27"/>
      <c r="M202" s="150" t="s">
        <v>1</v>
      </c>
      <c r="N202" s="151" t="s">
        <v>39</v>
      </c>
      <c r="O202" s="152">
        <v>2.4630000000000001</v>
      </c>
      <c r="P202" s="152">
        <f>O202*H202</f>
        <v>306.73955699999999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160</v>
      </c>
      <c r="AT202" s="154" t="s">
        <v>157</v>
      </c>
      <c r="AU202" s="154" t="s">
        <v>86</v>
      </c>
      <c r="AY202" s="14" t="s">
        <v>154</v>
      </c>
      <c r="BE202" s="155">
        <f>IF(N202="základná",J202,0)</f>
        <v>0</v>
      </c>
      <c r="BF202" s="155">
        <f>IF(N202="znížená",J202,0)</f>
        <v>0</v>
      </c>
      <c r="BG202" s="155">
        <f>IF(N202="zákl. prenesená",J202,0)</f>
        <v>0</v>
      </c>
      <c r="BH202" s="155">
        <f>IF(N202="zníž. prenesená",J202,0)</f>
        <v>0</v>
      </c>
      <c r="BI202" s="155">
        <f>IF(N202="nulová",J202,0)</f>
        <v>0</v>
      </c>
      <c r="BJ202" s="14" t="s">
        <v>86</v>
      </c>
      <c r="BK202" s="156">
        <f>ROUND(I202*H202,3)</f>
        <v>0</v>
      </c>
      <c r="BL202" s="14" t="s">
        <v>160</v>
      </c>
      <c r="BM202" s="154" t="s">
        <v>333</v>
      </c>
    </row>
    <row r="203" spans="1:65" s="12" customFormat="1" ht="26" customHeight="1">
      <c r="B203" s="131"/>
      <c r="D203" s="132" t="s">
        <v>72</v>
      </c>
      <c r="E203" s="133" t="s">
        <v>334</v>
      </c>
      <c r="F203" s="133" t="s">
        <v>335</v>
      </c>
      <c r="J203" s="134"/>
      <c r="L203" s="131"/>
      <c r="M203" s="135"/>
      <c r="N203" s="136"/>
      <c r="O203" s="136"/>
      <c r="P203" s="137">
        <f>P204+P207+P210+P231+P236+P242+P247+P251</f>
        <v>109.82547992000001</v>
      </c>
      <c r="Q203" s="136"/>
      <c r="R203" s="137">
        <f>R204+R207+R210+R231+R236+R242+R247+R251</f>
        <v>1.5047780822200001</v>
      </c>
      <c r="S203" s="136"/>
      <c r="T203" s="138">
        <f>T204+T207+T210+T231+T236+T242+T247+T251</f>
        <v>5.5120000000000009E-2</v>
      </c>
      <c r="AR203" s="132" t="s">
        <v>86</v>
      </c>
      <c r="AT203" s="139" t="s">
        <v>72</v>
      </c>
      <c r="AU203" s="139" t="s">
        <v>73</v>
      </c>
      <c r="AY203" s="132" t="s">
        <v>154</v>
      </c>
      <c r="BK203" s="140">
        <f>BK204+BK207+BK210+BK231+BK236+BK242+BK247+BK251</f>
        <v>0</v>
      </c>
    </row>
    <row r="204" spans="1:65" s="12" customFormat="1" ht="23" customHeight="1">
      <c r="B204" s="131"/>
      <c r="D204" s="132" t="s">
        <v>72</v>
      </c>
      <c r="E204" s="141" t="s">
        <v>336</v>
      </c>
      <c r="F204" s="141" t="s">
        <v>337</v>
      </c>
      <c r="J204" s="142"/>
      <c r="L204" s="131"/>
      <c r="M204" s="135"/>
      <c r="N204" s="136"/>
      <c r="O204" s="136"/>
      <c r="P204" s="137">
        <f>SUM(P205:P206)</f>
        <v>0.26485799999999998</v>
      </c>
      <c r="Q204" s="136"/>
      <c r="R204" s="137">
        <f>SUM(R205:R206)</f>
        <v>1.7159999999999999E-3</v>
      </c>
      <c r="S204" s="136"/>
      <c r="T204" s="138">
        <f>SUM(T205:T206)</f>
        <v>0</v>
      </c>
      <c r="AR204" s="132" t="s">
        <v>86</v>
      </c>
      <c r="AT204" s="139" t="s">
        <v>72</v>
      </c>
      <c r="AU204" s="139" t="s">
        <v>80</v>
      </c>
      <c r="AY204" s="132" t="s">
        <v>154</v>
      </c>
      <c r="BK204" s="140">
        <f>SUM(BK205:BK206)</f>
        <v>0</v>
      </c>
    </row>
    <row r="205" spans="1:65" s="2" customFormat="1" ht="16.5" customHeight="1">
      <c r="A205" s="26"/>
      <c r="B205" s="143"/>
      <c r="C205" s="144" t="s">
        <v>388</v>
      </c>
      <c r="D205" s="144" t="s">
        <v>157</v>
      </c>
      <c r="E205" s="145" t="s">
        <v>725</v>
      </c>
      <c r="F205" s="146" t="s">
        <v>726</v>
      </c>
      <c r="G205" s="147" t="s">
        <v>175</v>
      </c>
      <c r="H205" s="148">
        <v>6.6</v>
      </c>
      <c r="I205" s="148"/>
      <c r="J205" s="148"/>
      <c r="K205" s="149"/>
      <c r="L205" s="27"/>
      <c r="M205" s="150" t="s">
        <v>1</v>
      </c>
      <c r="N205" s="151" t="s">
        <v>39</v>
      </c>
      <c r="O205" s="152">
        <v>4.0129999999999999E-2</v>
      </c>
      <c r="P205" s="152">
        <f>O205*H205</f>
        <v>0.26485799999999998</v>
      </c>
      <c r="Q205" s="152">
        <v>2.5999999999999998E-4</v>
      </c>
      <c r="R205" s="152">
        <f>Q205*H205</f>
        <v>1.7159999999999999E-3</v>
      </c>
      <c r="S205" s="152">
        <v>0</v>
      </c>
      <c r="T205" s="153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4" t="s">
        <v>209</v>
      </c>
      <c r="AT205" s="154" t="s">
        <v>157</v>
      </c>
      <c r="AU205" s="154" t="s">
        <v>86</v>
      </c>
      <c r="AY205" s="14" t="s">
        <v>154</v>
      </c>
      <c r="BE205" s="155">
        <f>IF(N205="základná",J205,0)</f>
        <v>0</v>
      </c>
      <c r="BF205" s="155">
        <f>IF(N205="znížená",J205,0)</f>
        <v>0</v>
      </c>
      <c r="BG205" s="155">
        <f>IF(N205="zákl. prenesená",J205,0)</f>
        <v>0</v>
      </c>
      <c r="BH205" s="155">
        <f>IF(N205="zníž. prenesená",J205,0)</f>
        <v>0</v>
      </c>
      <c r="BI205" s="155">
        <f>IF(N205="nulová",J205,0)</f>
        <v>0</v>
      </c>
      <c r="BJ205" s="14" t="s">
        <v>86</v>
      </c>
      <c r="BK205" s="156">
        <f>ROUND(I205*H205,3)</f>
        <v>0</v>
      </c>
      <c r="BL205" s="14" t="s">
        <v>209</v>
      </c>
      <c r="BM205" s="154" t="s">
        <v>727</v>
      </c>
    </row>
    <row r="206" spans="1:65" s="2" customFormat="1" ht="24" customHeight="1">
      <c r="A206" s="26"/>
      <c r="B206" s="143"/>
      <c r="C206" s="144" t="s">
        <v>393</v>
      </c>
      <c r="D206" s="144" t="s">
        <v>157</v>
      </c>
      <c r="E206" s="145" t="s">
        <v>349</v>
      </c>
      <c r="F206" s="146" t="s">
        <v>350</v>
      </c>
      <c r="G206" s="147" t="s">
        <v>351</v>
      </c>
      <c r="H206" s="148">
        <v>0.25700000000000001</v>
      </c>
      <c r="I206" s="148"/>
      <c r="J206" s="148"/>
      <c r="K206" s="149"/>
      <c r="L206" s="27"/>
      <c r="M206" s="150" t="s">
        <v>1</v>
      </c>
      <c r="N206" s="151" t="s">
        <v>39</v>
      </c>
      <c r="O206" s="152">
        <v>0</v>
      </c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209</v>
      </c>
      <c r="AT206" s="154" t="s">
        <v>157</v>
      </c>
      <c r="AU206" s="154" t="s">
        <v>86</v>
      </c>
      <c r="AY206" s="14" t="s">
        <v>154</v>
      </c>
      <c r="BE206" s="155">
        <f>IF(N206="základná",J206,0)</f>
        <v>0</v>
      </c>
      <c r="BF206" s="155">
        <f>IF(N206="znížená",J206,0)</f>
        <v>0</v>
      </c>
      <c r="BG206" s="155">
        <f>IF(N206="zákl. prenesená",J206,0)</f>
        <v>0</v>
      </c>
      <c r="BH206" s="155">
        <f>IF(N206="zníž. prenesená",J206,0)</f>
        <v>0</v>
      </c>
      <c r="BI206" s="155">
        <f>IF(N206="nulová",J206,0)</f>
        <v>0</v>
      </c>
      <c r="BJ206" s="14" t="s">
        <v>86</v>
      </c>
      <c r="BK206" s="156">
        <f>ROUND(I206*H206,3)</f>
        <v>0</v>
      </c>
      <c r="BL206" s="14" t="s">
        <v>209</v>
      </c>
      <c r="BM206" s="154" t="s">
        <v>728</v>
      </c>
    </row>
    <row r="207" spans="1:65" s="12" customFormat="1" ht="23" customHeight="1">
      <c r="B207" s="131"/>
      <c r="D207" s="132" t="s">
        <v>72</v>
      </c>
      <c r="E207" s="141" t="s">
        <v>386</v>
      </c>
      <c r="F207" s="141" t="s">
        <v>387</v>
      </c>
      <c r="J207" s="142"/>
      <c r="L207" s="131"/>
      <c r="M207" s="135"/>
      <c r="N207" s="136"/>
      <c r="O207" s="136"/>
      <c r="P207" s="137">
        <f>SUM(P208:P209)</f>
        <v>1.1840000000000002</v>
      </c>
      <c r="Q207" s="136"/>
      <c r="R207" s="137">
        <f>SUM(R208:R209)</f>
        <v>0</v>
      </c>
      <c r="S207" s="136"/>
      <c r="T207" s="138">
        <f>SUM(T208:T209)</f>
        <v>4.4120000000000006E-2</v>
      </c>
      <c r="AR207" s="132" t="s">
        <v>86</v>
      </c>
      <c r="AT207" s="139" t="s">
        <v>72</v>
      </c>
      <c r="AU207" s="139" t="s">
        <v>80</v>
      </c>
      <c r="AY207" s="132" t="s">
        <v>154</v>
      </c>
      <c r="BK207" s="140">
        <f>SUM(BK208:BK209)</f>
        <v>0</v>
      </c>
    </row>
    <row r="208" spans="1:65" s="2" customFormat="1" ht="24" customHeight="1">
      <c r="A208" s="26"/>
      <c r="B208" s="143"/>
      <c r="C208" s="144" t="s">
        <v>397</v>
      </c>
      <c r="D208" s="144" t="s">
        <v>157</v>
      </c>
      <c r="E208" s="145" t="s">
        <v>398</v>
      </c>
      <c r="F208" s="146" t="s">
        <v>399</v>
      </c>
      <c r="G208" s="147" t="s">
        <v>391</v>
      </c>
      <c r="H208" s="148">
        <v>2</v>
      </c>
      <c r="I208" s="148"/>
      <c r="J208" s="148"/>
      <c r="K208" s="149"/>
      <c r="L208" s="27"/>
      <c r="M208" s="150" t="s">
        <v>1</v>
      </c>
      <c r="N208" s="151" t="s">
        <v>39</v>
      </c>
      <c r="O208" s="152">
        <v>0.34200000000000003</v>
      </c>
      <c r="P208" s="152">
        <f>O208*H208</f>
        <v>0.68400000000000005</v>
      </c>
      <c r="Q208" s="152">
        <v>0</v>
      </c>
      <c r="R208" s="152">
        <f>Q208*H208</f>
        <v>0</v>
      </c>
      <c r="S208" s="152">
        <v>1.9460000000000002E-2</v>
      </c>
      <c r="T208" s="153">
        <f>S208*H208</f>
        <v>3.8920000000000003E-2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4" t="s">
        <v>209</v>
      </c>
      <c r="AT208" s="154" t="s">
        <v>157</v>
      </c>
      <c r="AU208" s="154" t="s">
        <v>86</v>
      </c>
      <c r="AY208" s="14" t="s">
        <v>154</v>
      </c>
      <c r="BE208" s="155">
        <f>IF(N208="základná",J208,0)</f>
        <v>0</v>
      </c>
      <c r="BF208" s="155">
        <f>IF(N208="znížená",J208,0)</f>
        <v>0</v>
      </c>
      <c r="BG208" s="155">
        <f>IF(N208="zákl. prenesená",J208,0)</f>
        <v>0</v>
      </c>
      <c r="BH208" s="155">
        <f>IF(N208="zníž. prenesená",J208,0)</f>
        <v>0</v>
      </c>
      <c r="BI208" s="155">
        <f>IF(N208="nulová",J208,0)</f>
        <v>0</v>
      </c>
      <c r="BJ208" s="14" t="s">
        <v>86</v>
      </c>
      <c r="BK208" s="156">
        <f>ROUND(I208*H208,3)</f>
        <v>0</v>
      </c>
      <c r="BL208" s="14" t="s">
        <v>209</v>
      </c>
      <c r="BM208" s="154" t="s">
        <v>400</v>
      </c>
    </row>
    <row r="209" spans="1:65" s="2" customFormat="1" ht="24" customHeight="1">
      <c r="A209" s="26"/>
      <c r="B209" s="143"/>
      <c r="C209" s="144" t="s">
        <v>401</v>
      </c>
      <c r="D209" s="144" t="s">
        <v>157</v>
      </c>
      <c r="E209" s="145" t="s">
        <v>414</v>
      </c>
      <c r="F209" s="146" t="s">
        <v>415</v>
      </c>
      <c r="G209" s="147" t="s">
        <v>391</v>
      </c>
      <c r="H209" s="148">
        <v>2</v>
      </c>
      <c r="I209" s="148"/>
      <c r="J209" s="148"/>
      <c r="K209" s="149"/>
      <c r="L209" s="27"/>
      <c r="M209" s="150" t="s">
        <v>1</v>
      </c>
      <c r="N209" s="151" t="s">
        <v>39</v>
      </c>
      <c r="O209" s="152">
        <v>0.25</v>
      </c>
      <c r="P209" s="152">
        <f>O209*H209</f>
        <v>0.5</v>
      </c>
      <c r="Q209" s="152">
        <v>0</v>
      </c>
      <c r="R209" s="152">
        <f>Q209*H209</f>
        <v>0</v>
      </c>
      <c r="S209" s="152">
        <v>2.5999999999999999E-3</v>
      </c>
      <c r="T209" s="153">
        <f>S209*H209</f>
        <v>5.1999999999999998E-3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4" t="s">
        <v>209</v>
      </c>
      <c r="AT209" s="154" t="s">
        <v>157</v>
      </c>
      <c r="AU209" s="154" t="s">
        <v>86</v>
      </c>
      <c r="AY209" s="14" t="s">
        <v>154</v>
      </c>
      <c r="BE209" s="155">
        <f>IF(N209="základná",J209,0)</f>
        <v>0</v>
      </c>
      <c r="BF209" s="155">
        <f>IF(N209="znížená",J209,0)</f>
        <v>0</v>
      </c>
      <c r="BG209" s="155">
        <f>IF(N209="zákl. prenesená",J209,0)</f>
        <v>0</v>
      </c>
      <c r="BH209" s="155">
        <f>IF(N209="zníž. prenesená",J209,0)</f>
        <v>0</v>
      </c>
      <c r="BI209" s="155">
        <f>IF(N209="nulová",J209,0)</f>
        <v>0</v>
      </c>
      <c r="BJ209" s="14" t="s">
        <v>86</v>
      </c>
      <c r="BK209" s="156">
        <f>ROUND(I209*H209,3)</f>
        <v>0</v>
      </c>
      <c r="BL209" s="14" t="s">
        <v>209</v>
      </c>
      <c r="BM209" s="154" t="s">
        <v>416</v>
      </c>
    </row>
    <row r="210" spans="1:65" s="12" customFormat="1" ht="23" customHeight="1">
      <c r="B210" s="131"/>
      <c r="D210" s="132" t="s">
        <v>72</v>
      </c>
      <c r="E210" s="141" t="s">
        <v>436</v>
      </c>
      <c r="F210" s="141" t="s">
        <v>437</v>
      </c>
      <c r="J210" s="142"/>
      <c r="L210" s="131"/>
      <c r="M210" s="135"/>
      <c r="N210" s="136"/>
      <c r="O210" s="136"/>
      <c r="P210" s="137">
        <f>SUM(P211:P230)</f>
        <v>9.2798099999999994</v>
      </c>
      <c r="Q210" s="136"/>
      <c r="R210" s="137">
        <f>SUM(R211:R230)</f>
        <v>0.16411436800000004</v>
      </c>
      <c r="S210" s="136"/>
      <c r="T210" s="138">
        <f>SUM(T211:T230)</f>
        <v>1.1000000000000001E-2</v>
      </c>
      <c r="AR210" s="132" t="s">
        <v>86</v>
      </c>
      <c r="AT210" s="139" t="s">
        <v>72</v>
      </c>
      <c r="AU210" s="139" t="s">
        <v>80</v>
      </c>
      <c r="AY210" s="132" t="s">
        <v>154</v>
      </c>
      <c r="BK210" s="140">
        <f>SUM(BK211:BK230)</f>
        <v>0</v>
      </c>
    </row>
    <row r="211" spans="1:65" s="2" customFormat="1" ht="24" customHeight="1">
      <c r="A211" s="26"/>
      <c r="B211" s="143"/>
      <c r="C211" s="144" t="s">
        <v>405</v>
      </c>
      <c r="D211" s="144" t="s">
        <v>157</v>
      </c>
      <c r="E211" s="145" t="s">
        <v>477</v>
      </c>
      <c r="F211" s="146" t="s">
        <v>478</v>
      </c>
      <c r="G211" s="147" t="s">
        <v>159</v>
      </c>
      <c r="H211" s="148">
        <v>1</v>
      </c>
      <c r="I211" s="148"/>
      <c r="J211" s="148"/>
      <c r="K211" s="149"/>
      <c r="L211" s="27"/>
      <c r="M211" s="150" t="s">
        <v>1</v>
      </c>
      <c r="N211" s="151" t="s">
        <v>39</v>
      </c>
      <c r="O211" s="152">
        <v>0.66966000000000003</v>
      </c>
      <c r="P211" s="152">
        <f t="shared" ref="P211:P230" si="27">O211*H211</f>
        <v>0.66966000000000003</v>
      </c>
      <c r="Q211" s="152">
        <v>0</v>
      </c>
      <c r="R211" s="152">
        <f t="shared" ref="R211:R230" si="28">Q211*H211</f>
        <v>0</v>
      </c>
      <c r="S211" s="152">
        <v>0</v>
      </c>
      <c r="T211" s="153">
        <f t="shared" ref="T211:T230" si="29"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4" t="s">
        <v>209</v>
      </c>
      <c r="AT211" s="154" t="s">
        <v>157</v>
      </c>
      <c r="AU211" s="154" t="s">
        <v>86</v>
      </c>
      <c r="AY211" s="14" t="s">
        <v>154</v>
      </c>
      <c r="BE211" s="155">
        <f t="shared" ref="BE211:BE230" si="30">IF(N211="základná",J211,0)</f>
        <v>0</v>
      </c>
      <c r="BF211" s="155">
        <f t="shared" ref="BF211:BF230" si="31">IF(N211="znížená",J211,0)</f>
        <v>0</v>
      </c>
      <c r="BG211" s="155">
        <f t="shared" ref="BG211:BG230" si="32">IF(N211="zákl. prenesená",J211,0)</f>
        <v>0</v>
      </c>
      <c r="BH211" s="155">
        <f t="shared" ref="BH211:BH230" si="33">IF(N211="zníž. prenesená",J211,0)</f>
        <v>0</v>
      </c>
      <c r="BI211" s="155">
        <f t="shared" ref="BI211:BI230" si="34">IF(N211="nulová",J211,0)</f>
        <v>0</v>
      </c>
      <c r="BJ211" s="14" t="s">
        <v>86</v>
      </c>
      <c r="BK211" s="156">
        <f t="shared" ref="BK211:BK230" si="35">ROUND(I211*H211,3)</f>
        <v>0</v>
      </c>
      <c r="BL211" s="14" t="s">
        <v>209</v>
      </c>
      <c r="BM211" s="154" t="s">
        <v>729</v>
      </c>
    </row>
    <row r="212" spans="1:65" s="2" customFormat="1" ht="24" customHeight="1">
      <c r="A212" s="26"/>
      <c r="B212" s="143"/>
      <c r="C212" s="157" t="s">
        <v>409</v>
      </c>
      <c r="D212" s="157" t="s">
        <v>229</v>
      </c>
      <c r="E212" s="158" t="s">
        <v>730</v>
      </c>
      <c r="F212" s="159" t="s">
        <v>731</v>
      </c>
      <c r="G212" s="160" t="s">
        <v>159</v>
      </c>
      <c r="H212" s="161">
        <v>1</v>
      </c>
      <c r="I212" s="161"/>
      <c r="J212" s="161"/>
      <c r="K212" s="162"/>
      <c r="L212" s="163"/>
      <c r="M212" s="164" t="s">
        <v>1</v>
      </c>
      <c r="N212" s="165" t="s">
        <v>39</v>
      </c>
      <c r="O212" s="152">
        <v>0</v>
      </c>
      <c r="P212" s="152">
        <f t="shared" si="27"/>
        <v>0</v>
      </c>
      <c r="Q212" s="152">
        <v>3.2000000000000001E-2</v>
      </c>
      <c r="R212" s="152">
        <f t="shared" si="28"/>
        <v>3.2000000000000001E-2</v>
      </c>
      <c r="S212" s="152">
        <v>0</v>
      </c>
      <c r="T212" s="153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275</v>
      </c>
      <c r="AT212" s="154" t="s">
        <v>229</v>
      </c>
      <c r="AU212" s="154" t="s">
        <v>86</v>
      </c>
      <c r="AY212" s="14" t="s">
        <v>154</v>
      </c>
      <c r="BE212" s="155">
        <f t="shared" si="30"/>
        <v>0</v>
      </c>
      <c r="BF212" s="155">
        <f t="shared" si="31"/>
        <v>0</v>
      </c>
      <c r="BG212" s="155">
        <f t="shared" si="32"/>
        <v>0</v>
      </c>
      <c r="BH212" s="155">
        <f t="shared" si="33"/>
        <v>0</v>
      </c>
      <c r="BI212" s="155">
        <f t="shared" si="34"/>
        <v>0</v>
      </c>
      <c r="BJ212" s="14" t="s">
        <v>86</v>
      </c>
      <c r="BK212" s="156">
        <f t="shared" si="35"/>
        <v>0</v>
      </c>
      <c r="BL212" s="14" t="s">
        <v>209</v>
      </c>
      <c r="BM212" s="154" t="s">
        <v>732</v>
      </c>
    </row>
    <row r="213" spans="1:65" s="2" customFormat="1" ht="24" customHeight="1">
      <c r="A213" s="26"/>
      <c r="B213" s="143"/>
      <c r="C213" s="144" t="s">
        <v>413</v>
      </c>
      <c r="D213" s="144" t="s">
        <v>157</v>
      </c>
      <c r="E213" s="145" t="s">
        <v>733</v>
      </c>
      <c r="F213" s="146" t="s">
        <v>734</v>
      </c>
      <c r="G213" s="147" t="s">
        <v>159</v>
      </c>
      <c r="H213" s="148">
        <v>1</v>
      </c>
      <c r="I213" s="148"/>
      <c r="J213" s="148"/>
      <c r="K213" s="149"/>
      <c r="L213" s="27"/>
      <c r="M213" s="150" t="s">
        <v>1</v>
      </c>
      <c r="N213" s="151" t="s">
        <v>39</v>
      </c>
      <c r="O213" s="152">
        <v>0.59265999999999996</v>
      </c>
      <c r="P213" s="152">
        <f t="shared" si="27"/>
        <v>0.59265999999999996</v>
      </c>
      <c r="Q213" s="152">
        <v>0</v>
      </c>
      <c r="R213" s="152">
        <f t="shared" si="28"/>
        <v>0</v>
      </c>
      <c r="S213" s="152">
        <v>0</v>
      </c>
      <c r="T213" s="153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4" t="s">
        <v>209</v>
      </c>
      <c r="AT213" s="154" t="s">
        <v>157</v>
      </c>
      <c r="AU213" s="154" t="s">
        <v>86</v>
      </c>
      <c r="AY213" s="14" t="s">
        <v>154</v>
      </c>
      <c r="BE213" s="155">
        <f t="shared" si="30"/>
        <v>0</v>
      </c>
      <c r="BF213" s="155">
        <f t="shared" si="31"/>
        <v>0</v>
      </c>
      <c r="BG213" s="155">
        <f t="shared" si="32"/>
        <v>0</v>
      </c>
      <c r="BH213" s="155">
        <f t="shared" si="33"/>
        <v>0</v>
      </c>
      <c r="BI213" s="155">
        <f t="shared" si="34"/>
        <v>0</v>
      </c>
      <c r="BJ213" s="14" t="s">
        <v>86</v>
      </c>
      <c r="BK213" s="156">
        <f t="shared" si="35"/>
        <v>0</v>
      </c>
      <c r="BL213" s="14" t="s">
        <v>209</v>
      </c>
      <c r="BM213" s="154" t="s">
        <v>735</v>
      </c>
    </row>
    <row r="214" spans="1:65" s="2" customFormat="1" ht="36" customHeight="1">
      <c r="A214" s="26"/>
      <c r="B214" s="143"/>
      <c r="C214" s="157" t="s">
        <v>419</v>
      </c>
      <c r="D214" s="157" t="s">
        <v>229</v>
      </c>
      <c r="E214" s="158" t="s">
        <v>736</v>
      </c>
      <c r="F214" s="159" t="s">
        <v>737</v>
      </c>
      <c r="G214" s="160" t="s">
        <v>159</v>
      </c>
      <c r="H214" s="161">
        <v>1</v>
      </c>
      <c r="I214" s="161"/>
      <c r="J214" s="161"/>
      <c r="K214" s="162"/>
      <c r="L214" s="163"/>
      <c r="M214" s="164" t="s">
        <v>1</v>
      </c>
      <c r="N214" s="165" t="s">
        <v>39</v>
      </c>
      <c r="O214" s="152">
        <v>0</v>
      </c>
      <c r="P214" s="152">
        <f t="shared" si="27"/>
        <v>0</v>
      </c>
      <c r="Q214" s="152">
        <v>0.02</v>
      </c>
      <c r="R214" s="152">
        <f t="shared" si="28"/>
        <v>0.02</v>
      </c>
      <c r="S214" s="152">
        <v>0</v>
      </c>
      <c r="T214" s="153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275</v>
      </c>
      <c r="AT214" s="154" t="s">
        <v>229</v>
      </c>
      <c r="AU214" s="154" t="s">
        <v>86</v>
      </c>
      <c r="AY214" s="14" t="s">
        <v>154</v>
      </c>
      <c r="BE214" s="155">
        <f t="shared" si="30"/>
        <v>0</v>
      </c>
      <c r="BF214" s="155">
        <f t="shared" si="31"/>
        <v>0</v>
      </c>
      <c r="BG214" s="155">
        <f t="shared" si="32"/>
        <v>0</v>
      </c>
      <c r="BH214" s="155">
        <f t="shared" si="33"/>
        <v>0</v>
      </c>
      <c r="BI214" s="155">
        <f t="shared" si="34"/>
        <v>0</v>
      </c>
      <c r="BJ214" s="14" t="s">
        <v>86</v>
      </c>
      <c r="BK214" s="156">
        <f t="shared" si="35"/>
        <v>0</v>
      </c>
      <c r="BL214" s="14" t="s">
        <v>209</v>
      </c>
      <c r="BM214" s="154" t="s">
        <v>738</v>
      </c>
    </row>
    <row r="215" spans="1:65" s="2" customFormat="1" ht="24" customHeight="1">
      <c r="A215" s="26"/>
      <c r="B215" s="143"/>
      <c r="C215" s="144" t="s">
        <v>423</v>
      </c>
      <c r="D215" s="144" t="s">
        <v>157</v>
      </c>
      <c r="E215" s="145" t="s">
        <v>739</v>
      </c>
      <c r="F215" s="146" t="s">
        <v>740</v>
      </c>
      <c r="G215" s="147" t="s">
        <v>159</v>
      </c>
      <c r="H215" s="148">
        <v>1</v>
      </c>
      <c r="I215" s="148"/>
      <c r="J215" s="148"/>
      <c r="K215" s="149"/>
      <c r="L215" s="27"/>
      <c r="M215" s="150" t="s">
        <v>1</v>
      </c>
      <c r="N215" s="151" t="s">
        <v>39</v>
      </c>
      <c r="O215" s="152">
        <v>1.02566</v>
      </c>
      <c r="P215" s="152">
        <f t="shared" si="27"/>
        <v>1.02566</v>
      </c>
      <c r="Q215" s="152">
        <v>0</v>
      </c>
      <c r="R215" s="152">
        <f t="shared" si="28"/>
        <v>0</v>
      </c>
      <c r="S215" s="152">
        <v>0</v>
      </c>
      <c r="T215" s="153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209</v>
      </c>
      <c r="AT215" s="154" t="s">
        <v>157</v>
      </c>
      <c r="AU215" s="154" t="s">
        <v>86</v>
      </c>
      <c r="AY215" s="14" t="s">
        <v>154</v>
      </c>
      <c r="BE215" s="155">
        <f t="shared" si="30"/>
        <v>0</v>
      </c>
      <c r="BF215" s="155">
        <f t="shared" si="31"/>
        <v>0</v>
      </c>
      <c r="BG215" s="155">
        <f t="shared" si="32"/>
        <v>0</v>
      </c>
      <c r="BH215" s="155">
        <f t="shared" si="33"/>
        <v>0</v>
      </c>
      <c r="BI215" s="155">
        <f t="shared" si="34"/>
        <v>0</v>
      </c>
      <c r="BJ215" s="14" t="s">
        <v>86</v>
      </c>
      <c r="BK215" s="156">
        <f t="shared" si="35"/>
        <v>0</v>
      </c>
      <c r="BL215" s="14" t="s">
        <v>209</v>
      </c>
      <c r="BM215" s="154" t="s">
        <v>741</v>
      </c>
    </row>
    <row r="216" spans="1:65" s="2" customFormat="1" ht="24" customHeight="1">
      <c r="A216" s="26"/>
      <c r="B216" s="143"/>
      <c r="C216" s="157" t="s">
        <v>426</v>
      </c>
      <c r="D216" s="157" t="s">
        <v>229</v>
      </c>
      <c r="E216" s="158" t="s">
        <v>742</v>
      </c>
      <c r="F216" s="159" t="s">
        <v>743</v>
      </c>
      <c r="G216" s="160" t="s">
        <v>159</v>
      </c>
      <c r="H216" s="161">
        <v>1</v>
      </c>
      <c r="I216" s="161"/>
      <c r="J216" s="161"/>
      <c r="K216" s="162"/>
      <c r="L216" s="163"/>
      <c r="M216" s="164" t="s">
        <v>1</v>
      </c>
      <c r="N216" s="165" t="s">
        <v>39</v>
      </c>
      <c r="O216" s="152">
        <v>0</v>
      </c>
      <c r="P216" s="152">
        <f t="shared" si="27"/>
        <v>0</v>
      </c>
      <c r="Q216" s="152">
        <v>3.5999999999999997E-2</v>
      </c>
      <c r="R216" s="152">
        <f t="shared" si="28"/>
        <v>3.5999999999999997E-2</v>
      </c>
      <c r="S216" s="152">
        <v>0</v>
      </c>
      <c r="T216" s="153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275</v>
      </c>
      <c r="AT216" s="154" t="s">
        <v>229</v>
      </c>
      <c r="AU216" s="154" t="s">
        <v>86</v>
      </c>
      <c r="AY216" s="14" t="s">
        <v>154</v>
      </c>
      <c r="BE216" s="155">
        <f t="shared" si="30"/>
        <v>0</v>
      </c>
      <c r="BF216" s="155">
        <f t="shared" si="31"/>
        <v>0</v>
      </c>
      <c r="BG216" s="155">
        <f t="shared" si="32"/>
        <v>0</v>
      </c>
      <c r="BH216" s="155">
        <f t="shared" si="33"/>
        <v>0</v>
      </c>
      <c r="BI216" s="155">
        <f t="shared" si="34"/>
        <v>0</v>
      </c>
      <c r="BJ216" s="14" t="s">
        <v>86</v>
      </c>
      <c r="BK216" s="156">
        <f t="shared" si="35"/>
        <v>0</v>
      </c>
      <c r="BL216" s="14" t="s">
        <v>209</v>
      </c>
      <c r="BM216" s="154" t="s">
        <v>744</v>
      </c>
    </row>
    <row r="217" spans="1:65" s="2" customFormat="1" ht="24" customHeight="1">
      <c r="A217" s="26"/>
      <c r="B217" s="143"/>
      <c r="C217" s="144" t="s">
        <v>432</v>
      </c>
      <c r="D217" s="144" t="s">
        <v>157</v>
      </c>
      <c r="E217" s="145" t="s">
        <v>745</v>
      </c>
      <c r="F217" s="146" t="s">
        <v>746</v>
      </c>
      <c r="G217" s="147" t="s">
        <v>159</v>
      </c>
      <c r="H217" s="148">
        <v>1</v>
      </c>
      <c r="I217" s="148"/>
      <c r="J217" s="148"/>
      <c r="K217" s="149"/>
      <c r="L217" s="27"/>
      <c r="M217" s="150" t="s">
        <v>1</v>
      </c>
      <c r="N217" s="151" t="s">
        <v>39</v>
      </c>
      <c r="O217" s="152">
        <v>1.02566</v>
      </c>
      <c r="P217" s="152">
        <f t="shared" si="27"/>
        <v>1.02566</v>
      </c>
      <c r="Q217" s="152">
        <v>0</v>
      </c>
      <c r="R217" s="152">
        <f t="shared" si="28"/>
        <v>0</v>
      </c>
      <c r="S217" s="152">
        <v>0</v>
      </c>
      <c r="T217" s="153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4" t="s">
        <v>209</v>
      </c>
      <c r="AT217" s="154" t="s">
        <v>157</v>
      </c>
      <c r="AU217" s="154" t="s">
        <v>86</v>
      </c>
      <c r="AY217" s="14" t="s">
        <v>154</v>
      </c>
      <c r="BE217" s="155">
        <f t="shared" si="30"/>
        <v>0</v>
      </c>
      <c r="BF217" s="155">
        <f t="shared" si="31"/>
        <v>0</v>
      </c>
      <c r="BG217" s="155">
        <f t="shared" si="32"/>
        <v>0</v>
      </c>
      <c r="BH217" s="155">
        <f t="shared" si="33"/>
        <v>0</v>
      </c>
      <c r="BI217" s="155">
        <f t="shared" si="34"/>
        <v>0</v>
      </c>
      <c r="BJ217" s="14" t="s">
        <v>86</v>
      </c>
      <c r="BK217" s="156">
        <f t="shared" si="35"/>
        <v>0</v>
      </c>
      <c r="BL217" s="14" t="s">
        <v>209</v>
      </c>
      <c r="BM217" s="154" t="s">
        <v>747</v>
      </c>
    </row>
    <row r="218" spans="1:65" s="2" customFormat="1" ht="24" customHeight="1">
      <c r="A218" s="26"/>
      <c r="B218" s="143"/>
      <c r="C218" s="157" t="s">
        <v>438</v>
      </c>
      <c r="D218" s="157" t="s">
        <v>229</v>
      </c>
      <c r="E218" s="158" t="s">
        <v>748</v>
      </c>
      <c r="F218" s="159" t="s">
        <v>749</v>
      </c>
      <c r="G218" s="160" t="s">
        <v>159</v>
      </c>
      <c r="H218" s="161">
        <v>1</v>
      </c>
      <c r="I218" s="161"/>
      <c r="J218" s="161"/>
      <c r="K218" s="162"/>
      <c r="L218" s="163"/>
      <c r="M218" s="164" t="s">
        <v>1</v>
      </c>
      <c r="N218" s="165" t="s">
        <v>39</v>
      </c>
      <c r="O218" s="152">
        <v>0</v>
      </c>
      <c r="P218" s="152">
        <f t="shared" si="27"/>
        <v>0</v>
      </c>
      <c r="Q218" s="152">
        <v>0.04</v>
      </c>
      <c r="R218" s="152">
        <f t="shared" si="28"/>
        <v>0.04</v>
      </c>
      <c r="S218" s="152">
        <v>0</v>
      </c>
      <c r="T218" s="153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275</v>
      </c>
      <c r="AT218" s="154" t="s">
        <v>229</v>
      </c>
      <c r="AU218" s="154" t="s">
        <v>86</v>
      </c>
      <c r="AY218" s="14" t="s">
        <v>154</v>
      </c>
      <c r="BE218" s="155">
        <f t="shared" si="30"/>
        <v>0</v>
      </c>
      <c r="BF218" s="155">
        <f t="shared" si="31"/>
        <v>0</v>
      </c>
      <c r="BG218" s="155">
        <f t="shared" si="32"/>
        <v>0</v>
      </c>
      <c r="BH218" s="155">
        <f t="shared" si="33"/>
        <v>0</v>
      </c>
      <c r="BI218" s="155">
        <f t="shared" si="34"/>
        <v>0</v>
      </c>
      <c r="BJ218" s="14" t="s">
        <v>86</v>
      </c>
      <c r="BK218" s="156">
        <f t="shared" si="35"/>
        <v>0</v>
      </c>
      <c r="BL218" s="14" t="s">
        <v>209</v>
      </c>
      <c r="BM218" s="154" t="s">
        <v>750</v>
      </c>
    </row>
    <row r="219" spans="1:65" s="2" customFormat="1" ht="24" customHeight="1">
      <c r="A219" s="26"/>
      <c r="B219" s="143"/>
      <c r="C219" s="144" t="s">
        <v>442</v>
      </c>
      <c r="D219" s="144" t="s">
        <v>157</v>
      </c>
      <c r="E219" s="145" t="s">
        <v>489</v>
      </c>
      <c r="F219" s="146" t="s">
        <v>490</v>
      </c>
      <c r="G219" s="147" t="s">
        <v>159</v>
      </c>
      <c r="H219" s="148">
        <v>9</v>
      </c>
      <c r="I219" s="148"/>
      <c r="J219" s="148"/>
      <c r="K219" s="149"/>
      <c r="L219" s="27"/>
      <c r="M219" s="150" t="s">
        <v>1</v>
      </c>
      <c r="N219" s="151" t="s">
        <v>39</v>
      </c>
      <c r="O219" s="152">
        <v>0.115</v>
      </c>
      <c r="P219" s="152">
        <f t="shared" si="27"/>
        <v>1.0350000000000001</v>
      </c>
      <c r="Q219" s="152">
        <v>0</v>
      </c>
      <c r="R219" s="152">
        <f t="shared" si="28"/>
        <v>0</v>
      </c>
      <c r="S219" s="152">
        <v>1E-3</v>
      </c>
      <c r="T219" s="153">
        <f t="shared" si="29"/>
        <v>9.0000000000000011E-3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4" t="s">
        <v>209</v>
      </c>
      <c r="AT219" s="154" t="s">
        <v>157</v>
      </c>
      <c r="AU219" s="154" t="s">
        <v>86</v>
      </c>
      <c r="AY219" s="14" t="s">
        <v>154</v>
      </c>
      <c r="BE219" s="155">
        <f t="shared" si="30"/>
        <v>0</v>
      </c>
      <c r="BF219" s="155">
        <f t="shared" si="31"/>
        <v>0</v>
      </c>
      <c r="BG219" s="155">
        <f t="shared" si="32"/>
        <v>0</v>
      </c>
      <c r="BH219" s="155">
        <f t="shared" si="33"/>
        <v>0</v>
      </c>
      <c r="BI219" s="155">
        <f t="shared" si="34"/>
        <v>0</v>
      </c>
      <c r="BJ219" s="14" t="s">
        <v>86</v>
      </c>
      <c r="BK219" s="156">
        <f t="shared" si="35"/>
        <v>0</v>
      </c>
      <c r="BL219" s="14" t="s">
        <v>209</v>
      </c>
      <c r="BM219" s="154" t="s">
        <v>491</v>
      </c>
    </row>
    <row r="220" spans="1:65" s="2" customFormat="1" ht="24" customHeight="1">
      <c r="A220" s="26"/>
      <c r="B220" s="143"/>
      <c r="C220" s="144" t="s">
        <v>446</v>
      </c>
      <c r="D220" s="144" t="s">
        <v>157</v>
      </c>
      <c r="E220" s="145" t="s">
        <v>493</v>
      </c>
      <c r="F220" s="146" t="s">
        <v>494</v>
      </c>
      <c r="G220" s="147" t="s">
        <v>159</v>
      </c>
      <c r="H220" s="148">
        <v>1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0.156</v>
      </c>
      <c r="P220" s="152">
        <f t="shared" si="27"/>
        <v>0.156</v>
      </c>
      <c r="Q220" s="152">
        <v>0</v>
      </c>
      <c r="R220" s="152">
        <f t="shared" si="28"/>
        <v>0</v>
      </c>
      <c r="S220" s="152">
        <v>2E-3</v>
      </c>
      <c r="T220" s="153">
        <f t="shared" si="29"/>
        <v>2E-3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209</v>
      </c>
      <c r="AT220" s="154" t="s">
        <v>157</v>
      </c>
      <c r="AU220" s="154" t="s">
        <v>86</v>
      </c>
      <c r="AY220" s="14" t="s">
        <v>154</v>
      </c>
      <c r="BE220" s="155">
        <f t="shared" si="30"/>
        <v>0</v>
      </c>
      <c r="BF220" s="155">
        <f t="shared" si="31"/>
        <v>0</v>
      </c>
      <c r="BG220" s="155">
        <f t="shared" si="32"/>
        <v>0</v>
      </c>
      <c r="BH220" s="155">
        <f t="shared" si="33"/>
        <v>0</v>
      </c>
      <c r="BI220" s="155">
        <f t="shared" si="34"/>
        <v>0</v>
      </c>
      <c r="BJ220" s="14" t="s">
        <v>86</v>
      </c>
      <c r="BK220" s="156">
        <f t="shared" si="35"/>
        <v>0</v>
      </c>
      <c r="BL220" s="14" t="s">
        <v>209</v>
      </c>
      <c r="BM220" s="154" t="s">
        <v>751</v>
      </c>
    </row>
    <row r="221" spans="1:65" s="2" customFormat="1" ht="24" customHeight="1">
      <c r="A221" s="26"/>
      <c r="B221" s="143"/>
      <c r="C221" s="144" t="s">
        <v>450</v>
      </c>
      <c r="D221" s="144" t="s">
        <v>157</v>
      </c>
      <c r="E221" s="145" t="s">
        <v>497</v>
      </c>
      <c r="F221" s="146" t="s">
        <v>498</v>
      </c>
      <c r="G221" s="147" t="s">
        <v>159</v>
      </c>
      <c r="H221" s="148">
        <v>1</v>
      </c>
      <c r="I221" s="148"/>
      <c r="J221" s="148"/>
      <c r="K221" s="149"/>
      <c r="L221" s="27"/>
      <c r="M221" s="150" t="s">
        <v>1</v>
      </c>
      <c r="N221" s="151" t="s">
        <v>39</v>
      </c>
      <c r="O221" s="152">
        <v>0.31206</v>
      </c>
      <c r="P221" s="152">
        <f t="shared" si="27"/>
        <v>0.31206</v>
      </c>
      <c r="Q221" s="152">
        <v>0</v>
      </c>
      <c r="R221" s="152">
        <f t="shared" si="28"/>
        <v>0</v>
      </c>
      <c r="S221" s="152">
        <v>0</v>
      </c>
      <c r="T221" s="153">
        <f t="shared" si="29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209</v>
      </c>
      <c r="AT221" s="154" t="s">
        <v>157</v>
      </c>
      <c r="AU221" s="154" t="s">
        <v>86</v>
      </c>
      <c r="AY221" s="14" t="s">
        <v>154</v>
      </c>
      <c r="BE221" s="155">
        <f t="shared" si="30"/>
        <v>0</v>
      </c>
      <c r="BF221" s="155">
        <f t="shared" si="31"/>
        <v>0</v>
      </c>
      <c r="BG221" s="155">
        <f t="shared" si="32"/>
        <v>0</v>
      </c>
      <c r="BH221" s="155">
        <f t="shared" si="33"/>
        <v>0</v>
      </c>
      <c r="BI221" s="155">
        <f t="shared" si="34"/>
        <v>0</v>
      </c>
      <c r="BJ221" s="14" t="s">
        <v>86</v>
      </c>
      <c r="BK221" s="156">
        <f t="shared" si="35"/>
        <v>0</v>
      </c>
      <c r="BL221" s="14" t="s">
        <v>209</v>
      </c>
      <c r="BM221" s="154" t="s">
        <v>752</v>
      </c>
    </row>
    <row r="222" spans="1:65" s="2" customFormat="1" ht="24" customHeight="1">
      <c r="A222" s="26"/>
      <c r="B222" s="143"/>
      <c r="C222" s="157" t="s">
        <v>453</v>
      </c>
      <c r="D222" s="157" t="s">
        <v>229</v>
      </c>
      <c r="E222" s="158" t="s">
        <v>753</v>
      </c>
      <c r="F222" s="159" t="s">
        <v>754</v>
      </c>
      <c r="G222" s="160" t="s">
        <v>159</v>
      </c>
      <c r="H222" s="161">
        <v>1</v>
      </c>
      <c r="I222" s="161"/>
      <c r="J222" s="161"/>
      <c r="K222" s="162"/>
      <c r="L222" s="163"/>
      <c r="M222" s="164" t="s">
        <v>1</v>
      </c>
      <c r="N222" s="165" t="s">
        <v>39</v>
      </c>
      <c r="O222" s="152">
        <v>0</v>
      </c>
      <c r="P222" s="152">
        <f t="shared" si="27"/>
        <v>0</v>
      </c>
      <c r="Q222" s="152">
        <v>6.0000000000000001E-3</v>
      </c>
      <c r="R222" s="152">
        <f t="shared" si="28"/>
        <v>6.0000000000000001E-3</v>
      </c>
      <c r="S222" s="152">
        <v>0</v>
      </c>
      <c r="T222" s="153">
        <f t="shared" si="29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275</v>
      </c>
      <c r="AT222" s="154" t="s">
        <v>229</v>
      </c>
      <c r="AU222" s="154" t="s">
        <v>86</v>
      </c>
      <c r="AY222" s="14" t="s">
        <v>154</v>
      </c>
      <c r="BE222" s="155">
        <f t="shared" si="30"/>
        <v>0</v>
      </c>
      <c r="BF222" s="155">
        <f t="shared" si="31"/>
        <v>0</v>
      </c>
      <c r="BG222" s="155">
        <f t="shared" si="32"/>
        <v>0</v>
      </c>
      <c r="BH222" s="155">
        <f t="shared" si="33"/>
        <v>0</v>
      </c>
      <c r="BI222" s="155">
        <f t="shared" si="34"/>
        <v>0</v>
      </c>
      <c r="BJ222" s="14" t="s">
        <v>86</v>
      </c>
      <c r="BK222" s="156">
        <f t="shared" si="35"/>
        <v>0</v>
      </c>
      <c r="BL222" s="14" t="s">
        <v>209</v>
      </c>
      <c r="BM222" s="154" t="s">
        <v>755</v>
      </c>
    </row>
    <row r="223" spans="1:65" s="2" customFormat="1" ht="24" customHeight="1">
      <c r="A223" s="26"/>
      <c r="B223" s="143"/>
      <c r="C223" s="144" t="s">
        <v>456</v>
      </c>
      <c r="D223" s="144" t="s">
        <v>157</v>
      </c>
      <c r="E223" s="145" t="s">
        <v>505</v>
      </c>
      <c r="F223" s="146" t="s">
        <v>506</v>
      </c>
      <c r="G223" s="147" t="s">
        <v>159</v>
      </c>
      <c r="H223" s="148">
        <v>3</v>
      </c>
      <c r="I223" s="148"/>
      <c r="J223" s="148"/>
      <c r="K223" s="149"/>
      <c r="L223" s="27"/>
      <c r="M223" s="150" t="s">
        <v>1</v>
      </c>
      <c r="N223" s="151" t="s">
        <v>39</v>
      </c>
      <c r="O223" s="152">
        <v>0.62405999999999995</v>
      </c>
      <c r="P223" s="152">
        <f t="shared" si="27"/>
        <v>1.8721799999999997</v>
      </c>
      <c r="Q223" s="152">
        <v>0</v>
      </c>
      <c r="R223" s="152">
        <f t="shared" si="28"/>
        <v>0</v>
      </c>
      <c r="S223" s="152">
        <v>0</v>
      </c>
      <c r="T223" s="153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209</v>
      </c>
      <c r="AT223" s="154" t="s">
        <v>157</v>
      </c>
      <c r="AU223" s="154" t="s">
        <v>86</v>
      </c>
      <c r="AY223" s="14" t="s">
        <v>154</v>
      </c>
      <c r="BE223" s="155">
        <f t="shared" si="30"/>
        <v>0</v>
      </c>
      <c r="BF223" s="155">
        <f t="shared" si="31"/>
        <v>0</v>
      </c>
      <c r="BG223" s="155">
        <f t="shared" si="32"/>
        <v>0</v>
      </c>
      <c r="BH223" s="155">
        <f t="shared" si="33"/>
        <v>0</v>
      </c>
      <c r="BI223" s="155">
        <f t="shared" si="34"/>
        <v>0</v>
      </c>
      <c r="BJ223" s="14" t="s">
        <v>86</v>
      </c>
      <c r="BK223" s="156">
        <f t="shared" si="35"/>
        <v>0</v>
      </c>
      <c r="BL223" s="14" t="s">
        <v>209</v>
      </c>
      <c r="BM223" s="154" t="s">
        <v>756</v>
      </c>
    </row>
    <row r="224" spans="1:65" s="2" customFormat="1" ht="24" customHeight="1">
      <c r="A224" s="26"/>
      <c r="B224" s="143"/>
      <c r="C224" s="157" t="s">
        <v>460</v>
      </c>
      <c r="D224" s="157" t="s">
        <v>229</v>
      </c>
      <c r="E224" s="158" t="s">
        <v>757</v>
      </c>
      <c r="F224" s="159" t="s">
        <v>758</v>
      </c>
      <c r="G224" s="160" t="s">
        <v>159</v>
      </c>
      <c r="H224" s="161">
        <v>3</v>
      </c>
      <c r="I224" s="161"/>
      <c r="J224" s="161"/>
      <c r="K224" s="162"/>
      <c r="L224" s="163"/>
      <c r="M224" s="164" t="s">
        <v>1</v>
      </c>
      <c r="N224" s="165" t="s">
        <v>39</v>
      </c>
      <c r="O224" s="152">
        <v>0</v>
      </c>
      <c r="P224" s="152">
        <f t="shared" si="27"/>
        <v>0</v>
      </c>
      <c r="Q224" s="152">
        <v>6.0000000000000001E-3</v>
      </c>
      <c r="R224" s="152">
        <f t="shared" si="28"/>
        <v>1.8000000000000002E-2</v>
      </c>
      <c r="S224" s="152">
        <v>0</v>
      </c>
      <c r="T224" s="153">
        <f t="shared" si="29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275</v>
      </c>
      <c r="AT224" s="154" t="s">
        <v>229</v>
      </c>
      <c r="AU224" s="154" t="s">
        <v>86</v>
      </c>
      <c r="AY224" s="14" t="s">
        <v>154</v>
      </c>
      <c r="BE224" s="155">
        <f t="shared" si="30"/>
        <v>0</v>
      </c>
      <c r="BF224" s="155">
        <f t="shared" si="31"/>
        <v>0</v>
      </c>
      <c r="BG224" s="155">
        <f t="shared" si="32"/>
        <v>0</v>
      </c>
      <c r="BH224" s="155">
        <f t="shared" si="33"/>
        <v>0</v>
      </c>
      <c r="BI224" s="155">
        <f t="shared" si="34"/>
        <v>0</v>
      </c>
      <c r="BJ224" s="14" t="s">
        <v>86</v>
      </c>
      <c r="BK224" s="156">
        <f t="shared" si="35"/>
        <v>0</v>
      </c>
      <c r="BL224" s="14" t="s">
        <v>209</v>
      </c>
      <c r="BM224" s="154" t="s">
        <v>759</v>
      </c>
    </row>
    <row r="225" spans="1:65" s="2" customFormat="1" ht="16.5" customHeight="1">
      <c r="A225" s="26"/>
      <c r="B225" s="143"/>
      <c r="C225" s="144" t="s">
        <v>464</v>
      </c>
      <c r="D225" s="144" t="s">
        <v>157</v>
      </c>
      <c r="E225" s="145" t="s">
        <v>760</v>
      </c>
      <c r="F225" s="146" t="s">
        <v>761</v>
      </c>
      <c r="G225" s="147" t="s">
        <v>159</v>
      </c>
      <c r="H225" s="148">
        <v>1</v>
      </c>
      <c r="I225" s="148"/>
      <c r="J225" s="148"/>
      <c r="K225" s="149"/>
      <c r="L225" s="27"/>
      <c r="M225" s="150" t="s">
        <v>1</v>
      </c>
      <c r="N225" s="151" t="s">
        <v>39</v>
      </c>
      <c r="O225" s="152">
        <v>0.49012</v>
      </c>
      <c r="P225" s="152">
        <f t="shared" si="27"/>
        <v>0.49012</v>
      </c>
      <c r="Q225" s="152">
        <v>3.0623999999999997E-5</v>
      </c>
      <c r="R225" s="152">
        <f t="shared" si="28"/>
        <v>3.0623999999999997E-5</v>
      </c>
      <c r="S225" s="152">
        <v>0</v>
      </c>
      <c r="T225" s="153">
        <f t="shared" si="29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209</v>
      </c>
      <c r="AT225" s="154" t="s">
        <v>157</v>
      </c>
      <c r="AU225" s="154" t="s">
        <v>86</v>
      </c>
      <c r="AY225" s="14" t="s">
        <v>154</v>
      </c>
      <c r="BE225" s="155">
        <f t="shared" si="30"/>
        <v>0</v>
      </c>
      <c r="BF225" s="155">
        <f t="shared" si="31"/>
        <v>0</v>
      </c>
      <c r="BG225" s="155">
        <f t="shared" si="32"/>
        <v>0</v>
      </c>
      <c r="BH225" s="155">
        <f t="shared" si="33"/>
        <v>0</v>
      </c>
      <c r="BI225" s="155">
        <f t="shared" si="34"/>
        <v>0</v>
      </c>
      <c r="BJ225" s="14" t="s">
        <v>86</v>
      </c>
      <c r="BK225" s="156">
        <f t="shared" si="35"/>
        <v>0</v>
      </c>
      <c r="BL225" s="14" t="s">
        <v>209</v>
      </c>
      <c r="BM225" s="154" t="s">
        <v>762</v>
      </c>
    </row>
    <row r="226" spans="1:65" s="2" customFormat="1" ht="16.5" customHeight="1">
      <c r="A226" s="26"/>
      <c r="B226" s="143"/>
      <c r="C226" s="157" t="s">
        <v>468</v>
      </c>
      <c r="D226" s="157" t="s">
        <v>229</v>
      </c>
      <c r="E226" s="158" t="s">
        <v>763</v>
      </c>
      <c r="F226" s="159" t="s">
        <v>764</v>
      </c>
      <c r="G226" s="160" t="s">
        <v>159</v>
      </c>
      <c r="H226" s="161">
        <v>1</v>
      </c>
      <c r="I226" s="161"/>
      <c r="J226" s="161"/>
      <c r="K226" s="162"/>
      <c r="L226" s="163"/>
      <c r="M226" s="164" t="s">
        <v>1</v>
      </c>
      <c r="N226" s="165" t="s">
        <v>39</v>
      </c>
      <c r="O226" s="152">
        <v>0</v>
      </c>
      <c r="P226" s="152">
        <f t="shared" si="27"/>
        <v>0</v>
      </c>
      <c r="Q226" s="152">
        <v>1.8500000000000001E-3</v>
      </c>
      <c r="R226" s="152">
        <f t="shared" si="28"/>
        <v>1.8500000000000001E-3</v>
      </c>
      <c r="S226" s="152">
        <v>0</v>
      </c>
      <c r="T226" s="153">
        <f t="shared" si="29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275</v>
      </c>
      <c r="AT226" s="154" t="s">
        <v>229</v>
      </c>
      <c r="AU226" s="154" t="s">
        <v>86</v>
      </c>
      <c r="AY226" s="14" t="s">
        <v>154</v>
      </c>
      <c r="BE226" s="155">
        <f t="shared" si="30"/>
        <v>0</v>
      </c>
      <c r="BF226" s="155">
        <f t="shared" si="31"/>
        <v>0</v>
      </c>
      <c r="BG226" s="155">
        <f t="shared" si="32"/>
        <v>0</v>
      </c>
      <c r="BH226" s="155">
        <f t="shared" si="33"/>
        <v>0</v>
      </c>
      <c r="BI226" s="155">
        <f t="shared" si="34"/>
        <v>0</v>
      </c>
      <c r="BJ226" s="14" t="s">
        <v>86</v>
      </c>
      <c r="BK226" s="156">
        <f t="shared" si="35"/>
        <v>0</v>
      </c>
      <c r="BL226" s="14" t="s">
        <v>209</v>
      </c>
      <c r="BM226" s="154" t="s">
        <v>765</v>
      </c>
    </row>
    <row r="227" spans="1:65" s="2" customFormat="1" ht="16.5" customHeight="1">
      <c r="A227" s="26"/>
      <c r="B227" s="143"/>
      <c r="C227" s="144" t="s">
        <v>472</v>
      </c>
      <c r="D227" s="144" t="s">
        <v>157</v>
      </c>
      <c r="E227" s="145" t="s">
        <v>766</v>
      </c>
      <c r="F227" s="146" t="s">
        <v>767</v>
      </c>
      <c r="G227" s="147" t="s">
        <v>159</v>
      </c>
      <c r="H227" s="148">
        <v>3</v>
      </c>
      <c r="I227" s="148"/>
      <c r="J227" s="148"/>
      <c r="K227" s="149"/>
      <c r="L227" s="27"/>
      <c r="M227" s="150" t="s">
        <v>1</v>
      </c>
      <c r="N227" s="151" t="s">
        <v>39</v>
      </c>
      <c r="O227" s="152">
        <v>0.70026999999999995</v>
      </c>
      <c r="P227" s="152">
        <f t="shared" si="27"/>
        <v>2.1008100000000001</v>
      </c>
      <c r="Q227" s="152">
        <v>6.1247999999999994E-5</v>
      </c>
      <c r="R227" s="152">
        <f t="shared" si="28"/>
        <v>1.8374399999999998E-4</v>
      </c>
      <c r="S227" s="152">
        <v>0</v>
      </c>
      <c r="T227" s="153">
        <f t="shared" si="29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209</v>
      </c>
      <c r="AT227" s="154" t="s">
        <v>157</v>
      </c>
      <c r="AU227" s="154" t="s">
        <v>86</v>
      </c>
      <c r="AY227" s="14" t="s">
        <v>154</v>
      </c>
      <c r="BE227" s="155">
        <f t="shared" si="30"/>
        <v>0</v>
      </c>
      <c r="BF227" s="155">
        <f t="shared" si="31"/>
        <v>0</v>
      </c>
      <c r="BG227" s="155">
        <f t="shared" si="32"/>
        <v>0</v>
      </c>
      <c r="BH227" s="155">
        <f t="shared" si="33"/>
        <v>0</v>
      </c>
      <c r="BI227" s="155">
        <f t="shared" si="34"/>
        <v>0</v>
      </c>
      <c r="BJ227" s="14" t="s">
        <v>86</v>
      </c>
      <c r="BK227" s="156">
        <f t="shared" si="35"/>
        <v>0</v>
      </c>
      <c r="BL227" s="14" t="s">
        <v>209</v>
      </c>
      <c r="BM227" s="154" t="s">
        <v>768</v>
      </c>
    </row>
    <row r="228" spans="1:65" s="2" customFormat="1" ht="16.5" customHeight="1">
      <c r="A228" s="26"/>
      <c r="B228" s="143"/>
      <c r="C228" s="157" t="s">
        <v>476</v>
      </c>
      <c r="D228" s="157" t="s">
        <v>229</v>
      </c>
      <c r="E228" s="158" t="s">
        <v>769</v>
      </c>
      <c r="F228" s="159" t="s">
        <v>770</v>
      </c>
      <c r="G228" s="160" t="s">
        <v>159</v>
      </c>
      <c r="H228" s="161">
        <v>2</v>
      </c>
      <c r="I228" s="161"/>
      <c r="J228" s="161"/>
      <c r="K228" s="162"/>
      <c r="L228" s="163"/>
      <c r="M228" s="164" t="s">
        <v>1</v>
      </c>
      <c r="N228" s="165" t="s">
        <v>39</v>
      </c>
      <c r="O228" s="152">
        <v>0</v>
      </c>
      <c r="P228" s="152">
        <f t="shared" si="27"/>
        <v>0</v>
      </c>
      <c r="Q228" s="152">
        <v>3.3500000000000001E-3</v>
      </c>
      <c r="R228" s="152">
        <f t="shared" si="28"/>
        <v>6.7000000000000002E-3</v>
      </c>
      <c r="S228" s="152">
        <v>0</v>
      </c>
      <c r="T228" s="153">
        <f t="shared" si="29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275</v>
      </c>
      <c r="AT228" s="154" t="s">
        <v>229</v>
      </c>
      <c r="AU228" s="154" t="s">
        <v>86</v>
      </c>
      <c r="AY228" s="14" t="s">
        <v>154</v>
      </c>
      <c r="BE228" s="155">
        <f t="shared" si="30"/>
        <v>0</v>
      </c>
      <c r="BF228" s="155">
        <f t="shared" si="31"/>
        <v>0</v>
      </c>
      <c r="BG228" s="155">
        <f t="shared" si="32"/>
        <v>0</v>
      </c>
      <c r="BH228" s="155">
        <f t="shared" si="33"/>
        <v>0</v>
      </c>
      <c r="BI228" s="155">
        <f t="shared" si="34"/>
        <v>0</v>
      </c>
      <c r="BJ228" s="14" t="s">
        <v>86</v>
      </c>
      <c r="BK228" s="156">
        <f t="shared" si="35"/>
        <v>0</v>
      </c>
      <c r="BL228" s="14" t="s">
        <v>209</v>
      </c>
      <c r="BM228" s="154" t="s">
        <v>771</v>
      </c>
    </row>
    <row r="229" spans="1:65" s="2" customFormat="1" ht="16.5" customHeight="1">
      <c r="A229" s="26"/>
      <c r="B229" s="143"/>
      <c r="C229" s="157" t="s">
        <v>480</v>
      </c>
      <c r="D229" s="157" t="s">
        <v>229</v>
      </c>
      <c r="E229" s="158" t="s">
        <v>772</v>
      </c>
      <c r="F229" s="159" t="s">
        <v>773</v>
      </c>
      <c r="G229" s="160" t="s">
        <v>159</v>
      </c>
      <c r="H229" s="161">
        <v>1</v>
      </c>
      <c r="I229" s="161"/>
      <c r="J229" s="161"/>
      <c r="K229" s="162"/>
      <c r="L229" s="163"/>
      <c r="M229" s="164" t="s">
        <v>1</v>
      </c>
      <c r="N229" s="165" t="s">
        <v>39</v>
      </c>
      <c r="O229" s="152">
        <v>0</v>
      </c>
      <c r="P229" s="152">
        <f t="shared" si="27"/>
        <v>0</v>
      </c>
      <c r="Q229" s="152">
        <v>3.3500000000000001E-3</v>
      </c>
      <c r="R229" s="152">
        <f t="shared" si="28"/>
        <v>3.3500000000000001E-3</v>
      </c>
      <c r="S229" s="152">
        <v>0</v>
      </c>
      <c r="T229" s="153">
        <f t="shared" si="29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275</v>
      </c>
      <c r="AT229" s="154" t="s">
        <v>229</v>
      </c>
      <c r="AU229" s="154" t="s">
        <v>86</v>
      </c>
      <c r="AY229" s="14" t="s">
        <v>154</v>
      </c>
      <c r="BE229" s="155">
        <f t="shared" si="30"/>
        <v>0</v>
      </c>
      <c r="BF229" s="155">
        <f t="shared" si="31"/>
        <v>0</v>
      </c>
      <c r="BG229" s="155">
        <f t="shared" si="32"/>
        <v>0</v>
      </c>
      <c r="BH229" s="155">
        <f t="shared" si="33"/>
        <v>0</v>
      </c>
      <c r="BI229" s="155">
        <f t="shared" si="34"/>
        <v>0</v>
      </c>
      <c r="BJ229" s="14" t="s">
        <v>86</v>
      </c>
      <c r="BK229" s="156">
        <f t="shared" si="35"/>
        <v>0</v>
      </c>
      <c r="BL229" s="14" t="s">
        <v>209</v>
      </c>
      <c r="BM229" s="154" t="s">
        <v>774</v>
      </c>
    </row>
    <row r="230" spans="1:65" s="2" customFormat="1" ht="24" customHeight="1">
      <c r="A230" s="26"/>
      <c r="B230" s="143"/>
      <c r="C230" s="144" t="s">
        <v>484</v>
      </c>
      <c r="D230" s="144" t="s">
        <v>157</v>
      </c>
      <c r="E230" s="145" t="s">
        <v>552</v>
      </c>
      <c r="F230" s="146" t="s">
        <v>553</v>
      </c>
      <c r="G230" s="147" t="s">
        <v>351</v>
      </c>
      <c r="H230" s="148">
        <v>19.416</v>
      </c>
      <c r="I230" s="148"/>
      <c r="J230" s="148"/>
      <c r="K230" s="149"/>
      <c r="L230" s="27"/>
      <c r="M230" s="150" t="s">
        <v>1</v>
      </c>
      <c r="N230" s="151" t="s">
        <v>39</v>
      </c>
      <c r="O230" s="152">
        <v>0</v>
      </c>
      <c r="P230" s="152">
        <f t="shared" si="27"/>
        <v>0</v>
      </c>
      <c r="Q230" s="152">
        <v>0</v>
      </c>
      <c r="R230" s="152">
        <f t="shared" si="28"/>
        <v>0</v>
      </c>
      <c r="S230" s="152">
        <v>0</v>
      </c>
      <c r="T230" s="153">
        <f t="shared" si="29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209</v>
      </c>
      <c r="AT230" s="154" t="s">
        <v>157</v>
      </c>
      <c r="AU230" s="154" t="s">
        <v>86</v>
      </c>
      <c r="AY230" s="14" t="s">
        <v>154</v>
      </c>
      <c r="BE230" s="155">
        <f t="shared" si="30"/>
        <v>0</v>
      </c>
      <c r="BF230" s="155">
        <f t="shared" si="31"/>
        <v>0</v>
      </c>
      <c r="BG230" s="155">
        <f t="shared" si="32"/>
        <v>0</v>
      </c>
      <c r="BH230" s="155">
        <f t="shared" si="33"/>
        <v>0</v>
      </c>
      <c r="BI230" s="155">
        <f t="shared" si="34"/>
        <v>0</v>
      </c>
      <c r="BJ230" s="14" t="s">
        <v>86</v>
      </c>
      <c r="BK230" s="156">
        <f t="shared" si="35"/>
        <v>0</v>
      </c>
      <c r="BL230" s="14" t="s">
        <v>209</v>
      </c>
      <c r="BM230" s="154" t="s">
        <v>775</v>
      </c>
    </row>
    <row r="231" spans="1:65" s="12" customFormat="1" ht="23" customHeight="1">
      <c r="B231" s="131"/>
      <c r="D231" s="132" t="s">
        <v>72</v>
      </c>
      <c r="E231" s="141" t="s">
        <v>555</v>
      </c>
      <c r="F231" s="141" t="s">
        <v>556</v>
      </c>
      <c r="J231" s="142"/>
      <c r="L231" s="131"/>
      <c r="M231" s="135"/>
      <c r="N231" s="136"/>
      <c r="O231" s="136"/>
      <c r="P231" s="137">
        <f>SUM(P232:P235)</f>
        <v>5.1193800000000005</v>
      </c>
      <c r="Q231" s="136"/>
      <c r="R231" s="137">
        <f>SUM(R232:R235)</f>
        <v>2.2847547000000002E-3</v>
      </c>
      <c r="S231" s="136"/>
      <c r="T231" s="138">
        <f>SUM(T232:T235)</f>
        <v>0</v>
      </c>
      <c r="AR231" s="132" t="s">
        <v>86</v>
      </c>
      <c r="AT231" s="139" t="s">
        <v>72</v>
      </c>
      <c r="AU231" s="139" t="s">
        <v>80</v>
      </c>
      <c r="AY231" s="132" t="s">
        <v>154</v>
      </c>
      <c r="BK231" s="140">
        <f>SUM(BK232:BK235)</f>
        <v>0</v>
      </c>
    </row>
    <row r="232" spans="1:65" s="2" customFormat="1" ht="24" customHeight="1">
      <c r="A232" s="26"/>
      <c r="B232" s="143"/>
      <c r="C232" s="144" t="s">
        <v>488</v>
      </c>
      <c r="D232" s="144" t="s">
        <v>157</v>
      </c>
      <c r="E232" s="145" t="s">
        <v>566</v>
      </c>
      <c r="F232" s="146" t="s">
        <v>567</v>
      </c>
      <c r="G232" s="147" t="s">
        <v>232</v>
      </c>
      <c r="H232" s="148">
        <v>17</v>
      </c>
      <c r="I232" s="148"/>
      <c r="J232" s="148"/>
      <c r="K232" s="149"/>
      <c r="L232" s="27"/>
      <c r="M232" s="150" t="s">
        <v>1</v>
      </c>
      <c r="N232" s="151" t="s">
        <v>39</v>
      </c>
      <c r="O232" s="152">
        <v>0.30114000000000002</v>
      </c>
      <c r="P232" s="152">
        <f>O232*H232</f>
        <v>5.1193800000000005</v>
      </c>
      <c r="Q232" s="152">
        <v>6.3809100000000005E-5</v>
      </c>
      <c r="R232" s="152">
        <f>Q232*H232</f>
        <v>1.0847547000000001E-3</v>
      </c>
      <c r="S232" s="152">
        <v>0</v>
      </c>
      <c r="T232" s="153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209</v>
      </c>
      <c r="AT232" s="154" t="s">
        <v>157</v>
      </c>
      <c r="AU232" s="154" t="s">
        <v>86</v>
      </c>
      <c r="AY232" s="14" t="s">
        <v>154</v>
      </c>
      <c r="BE232" s="155">
        <f>IF(N232="základná",J232,0)</f>
        <v>0</v>
      </c>
      <c r="BF232" s="155">
        <f>IF(N232="znížená",J232,0)</f>
        <v>0</v>
      </c>
      <c r="BG232" s="155">
        <f>IF(N232="zákl. prenesená",J232,0)</f>
        <v>0</v>
      </c>
      <c r="BH232" s="155">
        <f>IF(N232="zníž. prenesená",J232,0)</f>
        <v>0</v>
      </c>
      <c r="BI232" s="155">
        <f>IF(N232="nulová",J232,0)</f>
        <v>0</v>
      </c>
      <c r="BJ232" s="14" t="s">
        <v>86</v>
      </c>
      <c r="BK232" s="156">
        <f>ROUND(I232*H232,3)</f>
        <v>0</v>
      </c>
      <c r="BL232" s="14" t="s">
        <v>209</v>
      </c>
      <c r="BM232" s="154" t="s">
        <v>776</v>
      </c>
    </row>
    <row r="233" spans="1:65" s="2" customFormat="1" ht="24" customHeight="1">
      <c r="A233" s="26"/>
      <c r="B233" s="143"/>
      <c r="C233" s="157" t="s">
        <v>492</v>
      </c>
      <c r="D233" s="157" t="s">
        <v>229</v>
      </c>
      <c r="E233" s="158" t="s">
        <v>570</v>
      </c>
      <c r="F233" s="159" t="s">
        <v>571</v>
      </c>
      <c r="G233" s="160" t="s">
        <v>159</v>
      </c>
      <c r="H233" s="161">
        <v>2</v>
      </c>
      <c r="I233" s="161"/>
      <c r="J233" s="161"/>
      <c r="K233" s="162"/>
      <c r="L233" s="163"/>
      <c r="M233" s="164" t="s">
        <v>1</v>
      </c>
      <c r="N233" s="165" t="s">
        <v>39</v>
      </c>
      <c r="O233" s="152">
        <v>0</v>
      </c>
      <c r="P233" s="152">
        <f>O233*H233</f>
        <v>0</v>
      </c>
      <c r="Q233" s="152">
        <v>4.0000000000000002E-4</v>
      </c>
      <c r="R233" s="152">
        <f>Q233*H233</f>
        <v>8.0000000000000004E-4</v>
      </c>
      <c r="S233" s="152">
        <v>0</v>
      </c>
      <c r="T233" s="153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275</v>
      </c>
      <c r="AT233" s="154" t="s">
        <v>229</v>
      </c>
      <c r="AU233" s="154" t="s">
        <v>86</v>
      </c>
      <c r="AY233" s="14" t="s">
        <v>154</v>
      </c>
      <c r="BE233" s="155">
        <f>IF(N233="základná",J233,0)</f>
        <v>0</v>
      </c>
      <c r="BF233" s="155">
        <f>IF(N233="znížená",J233,0)</f>
        <v>0</v>
      </c>
      <c r="BG233" s="155">
        <f>IF(N233="zákl. prenesená",J233,0)</f>
        <v>0</v>
      </c>
      <c r="BH233" s="155">
        <f>IF(N233="zníž. prenesená",J233,0)</f>
        <v>0</v>
      </c>
      <c r="BI233" s="155">
        <f>IF(N233="nulová",J233,0)</f>
        <v>0</v>
      </c>
      <c r="BJ233" s="14" t="s">
        <v>86</v>
      </c>
      <c r="BK233" s="156">
        <f>ROUND(I233*H233,3)</f>
        <v>0</v>
      </c>
      <c r="BL233" s="14" t="s">
        <v>209</v>
      </c>
      <c r="BM233" s="154" t="s">
        <v>777</v>
      </c>
    </row>
    <row r="234" spans="1:65" s="2" customFormat="1" ht="24" customHeight="1">
      <c r="A234" s="26"/>
      <c r="B234" s="143"/>
      <c r="C234" s="157" t="s">
        <v>496</v>
      </c>
      <c r="D234" s="157" t="s">
        <v>229</v>
      </c>
      <c r="E234" s="158" t="s">
        <v>778</v>
      </c>
      <c r="F234" s="159" t="s">
        <v>779</v>
      </c>
      <c r="G234" s="160" t="s">
        <v>159</v>
      </c>
      <c r="H234" s="161">
        <v>1</v>
      </c>
      <c r="I234" s="161"/>
      <c r="J234" s="161"/>
      <c r="K234" s="162"/>
      <c r="L234" s="163"/>
      <c r="M234" s="164" t="s">
        <v>1</v>
      </c>
      <c r="N234" s="165" t="s">
        <v>39</v>
      </c>
      <c r="O234" s="152">
        <v>0</v>
      </c>
      <c r="P234" s="152">
        <f>O234*H234</f>
        <v>0</v>
      </c>
      <c r="Q234" s="152">
        <v>4.0000000000000002E-4</v>
      </c>
      <c r="R234" s="152">
        <f>Q234*H234</f>
        <v>4.0000000000000002E-4</v>
      </c>
      <c r="S234" s="152">
        <v>0</v>
      </c>
      <c r="T234" s="153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275</v>
      </c>
      <c r="AT234" s="154" t="s">
        <v>229</v>
      </c>
      <c r="AU234" s="154" t="s">
        <v>86</v>
      </c>
      <c r="AY234" s="14" t="s">
        <v>154</v>
      </c>
      <c r="BE234" s="155">
        <f>IF(N234="základná",J234,0)</f>
        <v>0</v>
      </c>
      <c r="BF234" s="155">
        <f>IF(N234="znížená",J234,0)</f>
        <v>0</v>
      </c>
      <c r="BG234" s="155">
        <f>IF(N234="zákl. prenesená",J234,0)</f>
        <v>0</v>
      </c>
      <c r="BH234" s="155">
        <f>IF(N234="zníž. prenesená",J234,0)</f>
        <v>0</v>
      </c>
      <c r="BI234" s="155">
        <f>IF(N234="nulová",J234,0)</f>
        <v>0</v>
      </c>
      <c r="BJ234" s="14" t="s">
        <v>86</v>
      </c>
      <c r="BK234" s="156">
        <f>ROUND(I234*H234,3)</f>
        <v>0</v>
      </c>
      <c r="BL234" s="14" t="s">
        <v>209</v>
      </c>
      <c r="BM234" s="154" t="s">
        <v>780</v>
      </c>
    </row>
    <row r="235" spans="1:65" s="2" customFormat="1" ht="24" customHeight="1">
      <c r="A235" s="26"/>
      <c r="B235" s="143"/>
      <c r="C235" s="144" t="s">
        <v>500</v>
      </c>
      <c r="D235" s="144" t="s">
        <v>157</v>
      </c>
      <c r="E235" s="145" t="s">
        <v>574</v>
      </c>
      <c r="F235" s="146" t="s">
        <v>575</v>
      </c>
      <c r="G235" s="147" t="s">
        <v>351</v>
      </c>
      <c r="H235" s="148">
        <v>1.5469999999999999</v>
      </c>
      <c r="I235" s="148"/>
      <c r="J235" s="148"/>
      <c r="K235" s="149"/>
      <c r="L235" s="27"/>
      <c r="M235" s="150" t="s">
        <v>1</v>
      </c>
      <c r="N235" s="151" t="s">
        <v>39</v>
      </c>
      <c r="O235" s="152">
        <v>0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209</v>
      </c>
      <c r="AT235" s="154" t="s">
        <v>157</v>
      </c>
      <c r="AU235" s="154" t="s">
        <v>86</v>
      </c>
      <c r="AY235" s="14" t="s">
        <v>154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4" t="s">
        <v>86</v>
      </c>
      <c r="BK235" s="156">
        <f>ROUND(I235*H235,3)</f>
        <v>0</v>
      </c>
      <c r="BL235" s="14" t="s">
        <v>209</v>
      </c>
      <c r="BM235" s="154" t="s">
        <v>781</v>
      </c>
    </row>
    <row r="236" spans="1:65" s="12" customFormat="1" ht="23" customHeight="1">
      <c r="B236" s="131"/>
      <c r="D236" s="132" t="s">
        <v>72</v>
      </c>
      <c r="E236" s="141" t="s">
        <v>782</v>
      </c>
      <c r="F236" s="141" t="s">
        <v>783</v>
      </c>
      <c r="J236" s="142"/>
      <c r="L236" s="131"/>
      <c r="M236" s="135"/>
      <c r="N236" s="136"/>
      <c r="O236" s="136"/>
      <c r="P236" s="137">
        <f>SUM(P237:P241)</f>
        <v>1.306</v>
      </c>
      <c r="Q236" s="136"/>
      <c r="R236" s="137">
        <f>SUM(R237:R241)</f>
        <v>5.3E-3</v>
      </c>
      <c r="S236" s="136"/>
      <c r="T236" s="138">
        <f>SUM(T237:T241)</f>
        <v>0</v>
      </c>
      <c r="AR236" s="132" t="s">
        <v>86</v>
      </c>
      <c r="AT236" s="139" t="s">
        <v>72</v>
      </c>
      <c r="AU236" s="139" t="s">
        <v>80</v>
      </c>
      <c r="AY236" s="132" t="s">
        <v>154</v>
      </c>
      <c r="BK236" s="140">
        <f>SUM(BK237:BK241)</f>
        <v>0</v>
      </c>
    </row>
    <row r="237" spans="1:65" s="2" customFormat="1" ht="16.5" customHeight="1">
      <c r="A237" s="26"/>
      <c r="B237" s="143"/>
      <c r="C237" s="144" t="s">
        <v>504</v>
      </c>
      <c r="D237" s="144" t="s">
        <v>157</v>
      </c>
      <c r="E237" s="145" t="s">
        <v>784</v>
      </c>
      <c r="F237" s="146" t="s">
        <v>785</v>
      </c>
      <c r="G237" s="147" t="s">
        <v>159</v>
      </c>
      <c r="H237" s="148">
        <v>4</v>
      </c>
      <c r="I237" s="148"/>
      <c r="J237" s="148"/>
      <c r="K237" s="149"/>
      <c r="L237" s="27"/>
      <c r="M237" s="150" t="s">
        <v>1</v>
      </c>
      <c r="N237" s="151" t="s">
        <v>39</v>
      </c>
      <c r="O237" s="152">
        <v>0.183</v>
      </c>
      <c r="P237" s="152">
        <f>O237*H237</f>
        <v>0.73199999999999998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209</v>
      </c>
      <c r="AT237" s="154" t="s">
        <v>157</v>
      </c>
      <c r="AU237" s="154" t="s">
        <v>86</v>
      </c>
      <c r="AY237" s="14" t="s">
        <v>154</v>
      </c>
      <c r="BE237" s="155">
        <f>IF(N237="základná",J237,0)</f>
        <v>0</v>
      </c>
      <c r="BF237" s="155">
        <f>IF(N237="znížená",J237,0)</f>
        <v>0</v>
      </c>
      <c r="BG237" s="155">
        <f>IF(N237="zákl. prenesená",J237,0)</f>
        <v>0</v>
      </c>
      <c r="BH237" s="155">
        <f>IF(N237="zníž. prenesená",J237,0)</f>
        <v>0</v>
      </c>
      <c r="BI237" s="155">
        <f>IF(N237="nulová",J237,0)</f>
        <v>0</v>
      </c>
      <c r="BJ237" s="14" t="s">
        <v>86</v>
      </c>
      <c r="BK237" s="156">
        <f>ROUND(I237*H237,3)</f>
        <v>0</v>
      </c>
      <c r="BL237" s="14" t="s">
        <v>209</v>
      </c>
      <c r="BM237" s="154" t="s">
        <v>786</v>
      </c>
    </row>
    <row r="238" spans="1:65" s="2" customFormat="1" ht="16.5" customHeight="1">
      <c r="A238" s="26"/>
      <c r="B238" s="143"/>
      <c r="C238" s="157" t="s">
        <v>508</v>
      </c>
      <c r="D238" s="157" t="s">
        <v>229</v>
      </c>
      <c r="E238" s="158" t="s">
        <v>787</v>
      </c>
      <c r="F238" s="159" t="s">
        <v>788</v>
      </c>
      <c r="G238" s="160" t="s">
        <v>159</v>
      </c>
      <c r="H238" s="161">
        <v>4</v>
      </c>
      <c r="I238" s="161"/>
      <c r="J238" s="161"/>
      <c r="K238" s="162"/>
      <c r="L238" s="163"/>
      <c r="M238" s="164" t="s">
        <v>1</v>
      </c>
      <c r="N238" s="165" t="s">
        <v>39</v>
      </c>
      <c r="O238" s="152">
        <v>0</v>
      </c>
      <c r="P238" s="152">
        <f>O238*H238</f>
        <v>0</v>
      </c>
      <c r="Q238" s="152">
        <v>5.5000000000000003E-4</v>
      </c>
      <c r="R238" s="152">
        <f>Q238*H238</f>
        <v>2.2000000000000001E-3</v>
      </c>
      <c r="S238" s="152">
        <v>0</v>
      </c>
      <c r="T238" s="153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4" t="s">
        <v>275</v>
      </c>
      <c r="AT238" s="154" t="s">
        <v>229</v>
      </c>
      <c r="AU238" s="154" t="s">
        <v>86</v>
      </c>
      <c r="AY238" s="14" t="s">
        <v>154</v>
      </c>
      <c r="BE238" s="155">
        <f>IF(N238="základná",J238,0)</f>
        <v>0</v>
      </c>
      <c r="BF238" s="155">
        <f>IF(N238="znížená",J238,0)</f>
        <v>0</v>
      </c>
      <c r="BG238" s="155">
        <f>IF(N238="zákl. prenesená",J238,0)</f>
        <v>0</v>
      </c>
      <c r="BH238" s="155">
        <f>IF(N238="zníž. prenesená",J238,0)</f>
        <v>0</v>
      </c>
      <c r="BI238" s="155">
        <f>IF(N238="nulová",J238,0)</f>
        <v>0</v>
      </c>
      <c r="BJ238" s="14" t="s">
        <v>86</v>
      </c>
      <c r="BK238" s="156">
        <f>ROUND(I238*H238,3)</f>
        <v>0</v>
      </c>
      <c r="BL238" s="14" t="s">
        <v>209</v>
      </c>
      <c r="BM238" s="154" t="s">
        <v>789</v>
      </c>
    </row>
    <row r="239" spans="1:65" s="2" customFormat="1" ht="16.5" customHeight="1">
      <c r="A239" s="26"/>
      <c r="B239" s="143"/>
      <c r="C239" s="144" t="s">
        <v>512</v>
      </c>
      <c r="D239" s="144" t="s">
        <v>157</v>
      </c>
      <c r="E239" s="145" t="s">
        <v>790</v>
      </c>
      <c r="F239" s="146" t="s">
        <v>791</v>
      </c>
      <c r="G239" s="147" t="s">
        <v>159</v>
      </c>
      <c r="H239" s="148">
        <v>2</v>
      </c>
      <c r="I239" s="148"/>
      <c r="J239" s="148"/>
      <c r="K239" s="149"/>
      <c r="L239" s="27"/>
      <c r="M239" s="150" t="s">
        <v>1</v>
      </c>
      <c r="N239" s="151" t="s">
        <v>39</v>
      </c>
      <c r="O239" s="152">
        <v>0.28699999999999998</v>
      </c>
      <c r="P239" s="152">
        <f>O239*H239</f>
        <v>0.57399999999999995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4" t="s">
        <v>209</v>
      </c>
      <c r="AT239" s="154" t="s">
        <v>157</v>
      </c>
      <c r="AU239" s="154" t="s">
        <v>86</v>
      </c>
      <c r="AY239" s="14" t="s">
        <v>154</v>
      </c>
      <c r="BE239" s="155">
        <f>IF(N239="základná",J239,0)</f>
        <v>0</v>
      </c>
      <c r="BF239" s="155">
        <f>IF(N239="znížená",J239,0)</f>
        <v>0</v>
      </c>
      <c r="BG239" s="155">
        <f>IF(N239="zákl. prenesená",J239,0)</f>
        <v>0</v>
      </c>
      <c r="BH239" s="155">
        <f>IF(N239="zníž. prenesená",J239,0)</f>
        <v>0</v>
      </c>
      <c r="BI239" s="155">
        <f>IF(N239="nulová",J239,0)</f>
        <v>0</v>
      </c>
      <c r="BJ239" s="14" t="s">
        <v>86</v>
      </c>
      <c r="BK239" s="156">
        <f>ROUND(I239*H239,3)</f>
        <v>0</v>
      </c>
      <c r="BL239" s="14" t="s">
        <v>209</v>
      </c>
      <c r="BM239" s="154" t="s">
        <v>792</v>
      </c>
    </row>
    <row r="240" spans="1:65" s="2" customFormat="1" ht="16.5" customHeight="1">
      <c r="A240" s="26"/>
      <c r="B240" s="143"/>
      <c r="C240" s="157" t="s">
        <v>516</v>
      </c>
      <c r="D240" s="157" t="s">
        <v>229</v>
      </c>
      <c r="E240" s="158" t="s">
        <v>793</v>
      </c>
      <c r="F240" s="159" t="s">
        <v>794</v>
      </c>
      <c r="G240" s="160" t="s">
        <v>159</v>
      </c>
      <c r="H240" s="161">
        <v>2</v>
      </c>
      <c r="I240" s="161"/>
      <c r="J240" s="161"/>
      <c r="K240" s="162"/>
      <c r="L240" s="163"/>
      <c r="M240" s="164" t="s">
        <v>1</v>
      </c>
      <c r="N240" s="165" t="s">
        <v>39</v>
      </c>
      <c r="O240" s="152">
        <v>0</v>
      </c>
      <c r="P240" s="152">
        <f>O240*H240</f>
        <v>0</v>
      </c>
      <c r="Q240" s="152">
        <v>1.5499999999999999E-3</v>
      </c>
      <c r="R240" s="152">
        <f>Q240*H240</f>
        <v>3.0999999999999999E-3</v>
      </c>
      <c r="S240" s="152">
        <v>0</v>
      </c>
      <c r="T240" s="153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275</v>
      </c>
      <c r="AT240" s="154" t="s">
        <v>229</v>
      </c>
      <c r="AU240" s="154" t="s">
        <v>86</v>
      </c>
      <c r="AY240" s="14" t="s">
        <v>154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4" t="s">
        <v>86</v>
      </c>
      <c r="BK240" s="156">
        <f>ROUND(I240*H240,3)</f>
        <v>0</v>
      </c>
      <c r="BL240" s="14" t="s">
        <v>209</v>
      </c>
      <c r="BM240" s="154" t="s">
        <v>795</v>
      </c>
    </row>
    <row r="241" spans="1:65" s="2" customFormat="1" ht="24" customHeight="1">
      <c r="A241" s="26"/>
      <c r="B241" s="143"/>
      <c r="C241" s="144" t="s">
        <v>520</v>
      </c>
      <c r="D241" s="144" t="s">
        <v>157</v>
      </c>
      <c r="E241" s="145" t="s">
        <v>796</v>
      </c>
      <c r="F241" s="146" t="s">
        <v>797</v>
      </c>
      <c r="G241" s="147" t="s">
        <v>351</v>
      </c>
      <c r="H241" s="148">
        <v>0.97899999999999998</v>
      </c>
      <c r="I241" s="148"/>
      <c r="J241" s="148"/>
      <c r="K241" s="149"/>
      <c r="L241" s="27"/>
      <c r="M241" s="150" t="s">
        <v>1</v>
      </c>
      <c r="N241" s="151" t="s">
        <v>39</v>
      </c>
      <c r="O241" s="152">
        <v>0</v>
      </c>
      <c r="P241" s="152">
        <f>O241*H241</f>
        <v>0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209</v>
      </c>
      <c r="AT241" s="154" t="s">
        <v>157</v>
      </c>
      <c r="AU241" s="154" t="s">
        <v>86</v>
      </c>
      <c r="AY241" s="14" t="s">
        <v>154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4" t="s">
        <v>86</v>
      </c>
      <c r="BK241" s="156">
        <f>ROUND(I241*H241,3)</f>
        <v>0</v>
      </c>
      <c r="BL241" s="14" t="s">
        <v>209</v>
      </c>
      <c r="BM241" s="154" t="s">
        <v>798</v>
      </c>
    </row>
    <row r="242" spans="1:65" s="12" customFormat="1" ht="23" customHeight="1">
      <c r="B242" s="131"/>
      <c r="D242" s="132" t="s">
        <v>72</v>
      </c>
      <c r="E242" s="141" t="s">
        <v>577</v>
      </c>
      <c r="F242" s="141" t="s">
        <v>578</v>
      </c>
      <c r="J242" s="142"/>
      <c r="L242" s="131"/>
      <c r="M242" s="135"/>
      <c r="N242" s="136"/>
      <c r="O242" s="136"/>
      <c r="P242" s="137">
        <f>SUM(P243:P246)</f>
        <v>70.811421500000009</v>
      </c>
      <c r="Q242" s="136"/>
      <c r="R242" s="137">
        <f>SUM(R243:R246)</f>
        <v>1.2575978000000001</v>
      </c>
      <c r="S242" s="136"/>
      <c r="T242" s="138">
        <f>SUM(T243:T246)</f>
        <v>0</v>
      </c>
      <c r="AR242" s="132" t="s">
        <v>86</v>
      </c>
      <c r="AT242" s="139" t="s">
        <v>72</v>
      </c>
      <c r="AU242" s="139" t="s">
        <v>80</v>
      </c>
      <c r="AY242" s="132" t="s">
        <v>154</v>
      </c>
      <c r="BK242" s="140">
        <f>SUM(BK243:BK246)</f>
        <v>0</v>
      </c>
    </row>
    <row r="243" spans="1:65" s="2" customFormat="1" ht="24" customHeight="1">
      <c r="A243" s="26"/>
      <c r="B243" s="143"/>
      <c r="C243" s="144" t="s">
        <v>524</v>
      </c>
      <c r="D243" s="144" t="s">
        <v>157</v>
      </c>
      <c r="E243" s="145" t="s">
        <v>799</v>
      </c>
      <c r="F243" s="146" t="s">
        <v>800</v>
      </c>
      <c r="G243" s="147" t="s">
        <v>175</v>
      </c>
      <c r="H243" s="148">
        <v>50</v>
      </c>
      <c r="I243" s="148"/>
      <c r="J243" s="148"/>
      <c r="K243" s="149"/>
      <c r="L243" s="27"/>
      <c r="M243" s="150" t="s">
        <v>1</v>
      </c>
      <c r="N243" s="151" t="s">
        <v>39</v>
      </c>
      <c r="O243" s="152">
        <v>0.1968</v>
      </c>
      <c r="P243" s="152">
        <f>O243*H243</f>
        <v>9.84</v>
      </c>
      <c r="Q243" s="152">
        <v>8.9614999999999996E-4</v>
      </c>
      <c r="R243" s="152">
        <f>Q243*H243</f>
        <v>4.48075E-2</v>
      </c>
      <c r="S243" s="152">
        <v>0</v>
      </c>
      <c r="T243" s="153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209</v>
      </c>
      <c r="AT243" s="154" t="s">
        <v>157</v>
      </c>
      <c r="AU243" s="154" t="s">
        <v>86</v>
      </c>
      <c r="AY243" s="14" t="s">
        <v>154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4" t="s">
        <v>86</v>
      </c>
      <c r="BK243" s="156">
        <f>ROUND(I243*H243,3)</f>
        <v>0</v>
      </c>
      <c r="BL243" s="14" t="s">
        <v>209</v>
      </c>
      <c r="BM243" s="154" t="s">
        <v>801</v>
      </c>
    </row>
    <row r="244" spans="1:65" s="2" customFormat="1" ht="24" customHeight="1">
      <c r="A244" s="26"/>
      <c r="B244" s="143"/>
      <c r="C244" s="144" t="s">
        <v>528</v>
      </c>
      <c r="D244" s="144" t="s">
        <v>157</v>
      </c>
      <c r="E244" s="145" t="s">
        <v>580</v>
      </c>
      <c r="F244" s="146" t="s">
        <v>581</v>
      </c>
      <c r="G244" s="147" t="s">
        <v>170</v>
      </c>
      <c r="H244" s="148">
        <v>76.010000000000005</v>
      </c>
      <c r="I244" s="148"/>
      <c r="J244" s="148"/>
      <c r="K244" s="149"/>
      <c r="L244" s="27"/>
      <c r="M244" s="150" t="s">
        <v>1</v>
      </c>
      <c r="N244" s="151" t="s">
        <v>39</v>
      </c>
      <c r="O244" s="152">
        <v>0.80215000000000003</v>
      </c>
      <c r="P244" s="152">
        <f>O244*H244</f>
        <v>60.971421500000005</v>
      </c>
      <c r="Q244" s="152">
        <v>3.2699999999999999E-3</v>
      </c>
      <c r="R244" s="152">
        <f>Q244*H244</f>
        <v>0.24855270000000002</v>
      </c>
      <c r="S244" s="152">
        <v>0</v>
      </c>
      <c r="T244" s="153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4" t="s">
        <v>209</v>
      </c>
      <c r="AT244" s="154" t="s">
        <v>157</v>
      </c>
      <c r="AU244" s="154" t="s">
        <v>86</v>
      </c>
      <c r="AY244" s="14" t="s">
        <v>154</v>
      </c>
      <c r="BE244" s="155">
        <f>IF(N244="základná",J244,0)</f>
        <v>0</v>
      </c>
      <c r="BF244" s="155">
        <f>IF(N244="znížená",J244,0)</f>
        <v>0</v>
      </c>
      <c r="BG244" s="155">
        <f>IF(N244="zákl. prenesená",J244,0)</f>
        <v>0</v>
      </c>
      <c r="BH244" s="155">
        <f>IF(N244="zníž. prenesená",J244,0)</f>
        <v>0</v>
      </c>
      <c r="BI244" s="155">
        <f>IF(N244="nulová",J244,0)</f>
        <v>0</v>
      </c>
      <c r="BJ244" s="14" t="s">
        <v>86</v>
      </c>
      <c r="BK244" s="156">
        <f>ROUND(I244*H244,3)</f>
        <v>0</v>
      </c>
      <c r="BL244" s="14" t="s">
        <v>209</v>
      </c>
      <c r="BM244" s="154" t="s">
        <v>582</v>
      </c>
    </row>
    <row r="245" spans="1:65" s="2" customFormat="1" ht="24" customHeight="1">
      <c r="A245" s="26"/>
      <c r="B245" s="143"/>
      <c r="C245" s="157" t="s">
        <v>532</v>
      </c>
      <c r="D245" s="157" t="s">
        <v>229</v>
      </c>
      <c r="E245" s="158" t="s">
        <v>587</v>
      </c>
      <c r="F245" s="159" t="s">
        <v>2451</v>
      </c>
      <c r="G245" s="160" t="s">
        <v>170</v>
      </c>
      <c r="H245" s="161">
        <v>85.18</v>
      </c>
      <c r="I245" s="161"/>
      <c r="J245" s="161"/>
      <c r="K245" s="162"/>
      <c r="L245" s="163"/>
      <c r="M245" s="164" t="s">
        <v>1</v>
      </c>
      <c r="N245" s="165" t="s">
        <v>39</v>
      </c>
      <c r="O245" s="152">
        <v>0</v>
      </c>
      <c r="P245" s="152">
        <f>O245*H245</f>
        <v>0</v>
      </c>
      <c r="Q245" s="152">
        <v>1.132E-2</v>
      </c>
      <c r="R245" s="152">
        <f>Q245*H245</f>
        <v>0.96423760000000014</v>
      </c>
      <c r="S245" s="152">
        <v>0</v>
      </c>
      <c r="T245" s="153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275</v>
      </c>
      <c r="AT245" s="154" t="s">
        <v>229</v>
      </c>
      <c r="AU245" s="154" t="s">
        <v>86</v>
      </c>
      <c r="AY245" s="14" t="s">
        <v>154</v>
      </c>
      <c r="BE245" s="155">
        <f>IF(N245="základná",J245,0)</f>
        <v>0</v>
      </c>
      <c r="BF245" s="155">
        <f>IF(N245="znížená",J245,0)</f>
        <v>0</v>
      </c>
      <c r="BG245" s="155">
        <f>IF(N245="zákl. prenesená",J245,0)</f>
        <v>0</v>
      </c>
      <c r="BH245" s="155">
        <f>IF(N245="zníž. prenesená",J245,0)</f>
        <v>0</v>
      </c>
      <c r="BI245" s="155">
        <f>IF(N245="nulová",J245,0)</f>
        <v>0</v>
      </c>
      <c r="BJ245" s="14" t="s">
        <v>86</v>
      </c>
      <c r="BK245" s="156">
        <f>ROUND(I245*H245,3)</f>
        <v>0</v>
      </c>
      <c r="BL245" s="14" t="s">
        <v>209</v>
      </c>
      <c r="BM245" s="154" t="s">
        <v>588</v>
      </c>
    </row>
    <row r="246" spans="1:65" s="2" customFormat="1" ht="24" customHeight="1">
      <c r="A246" s="26"/>
      <c r="B246" s="143"/>
      <c r="C246" s="144" t="s">
        <v>536</v>
      </c>
      <c r="D246" s="144" t="s">
        <v>157</v>
      </c>
      <c r="E246" s="145" t="s">
        <v>590</v>
      </c>
      <c r="F246" s="146" t="s">
        <v>591</v>
      </c>
      <c r="G246" s="147" t="s">
        <v>351</v>
      </c>
      <c r="H246" s="148">
        <v>32.256999999999998</v>
      </c>
      <c r="I246" s="148"/>
      <c r="J246" s="148"/>
      <c r="K246" s="149"/>
      <c r="L246" s="27"/>
      <c r="M246" s="150" t="s">
        <v>1</v>
      </c>
      <c r="N246" s="151" t="s">
        <v>39</v>
      </c>
      <c r="O246" s="152">
        <v>0</v>
      </c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209</v>
      </c>
      <c r="AT246" s="154" t="s">
        <v>157</v>
      </c>
      <c r="AU246" s="154" t="s">
        <v>86</v>
      </c>
      <c r="AY246" s="14" t="s">
        <v>154</v>
      </c>
      <c r="BE246" s="155">
        <f>IF(N246="základná",J246,0)</f>
        <v>0</v>
      </c>
      <c r="BF246" s="155">
        <f>IF(N246="znížená",J246,0)</f>
        <v>0</v>
      </c>
      <c r="BG246" s="155">
        <f>IF(N246="zákl. prenesená",J246,0)</f>
        <v>0</v>
      </c>
      <c r="BH246" s="155">
        <f>IF(N246="zníž. prenesená",J246,0)</f>
        <v>0</v>
      </c>
      <c r="BI246" s="155">
        <f>IF(N246="nulová",J246,0)</f>
        <v>0</v>
      </c>
      <c r="BJ246" s="14" t="s">
        <v>86</v>
      </c>
      <c r="BK246" s="156">
        <f>ROUND(I246*H246,3)</f>
        <v>0</v>
      </c>
      <c r="BL246" s="14" t="s">
        <v>209</v>
      </c>
      <c r="BM246" s="154" t="s">
        <v>592</v>
      </c>
    </row>
    <row r="247" spans="1:65" s="12" customFormat="1" ht="23" customHeight="1">
      <c r="B247" s="131"/>
      <c r="D247" s="132" t="s">
        <v>72</v>
      </c>
      <c r="E247" s="141" t="s">
        <v>608</v>
      </c>
      <c r="F247" s="141" t="s">
        <v>609</v>
      </c>
      <c r="J247" s="142"/>
      <c r="L247" s="131"/>
      <c r="M247" s="135"/>
      <c r="N247" s="136"/>
      <c r="O247" s="136"/>
      <c r="P247" s="137">
        <f>SUM(P248:P250)</f>
        <v>2.5085104199999999</v>
      </c>
      <c r="Q247" s="136"/>
      <c r="R247" s="137">
        <f>SUM(R248:R250)</f>
        <v>1.5195595200000001E-3</v>
      </c>
      <c r="S247" s="136"/>
      <c r="T247" s="138">
        <f>SUM(T248:T250)</f>
        <v>0</v>
      </c>
      <c r="AR247" s="132" t="s">
        <v>86</v>
      </c>
      <c r="AT247" s="139" t="s">
        <v>72</v>
      </c>
      <c r="AU247" s="139" t="s">
        <v>80</v>
      </c>
      <c r="AY247" s="132" t="s">
        <v>154</v>
      </c>
      <c r="BK247" s="140">
        <f>SUM(BK248:BK250)</f>
        <v>0</v>
      </c>
    </row>
    <row r="248" spans="1:65" s="2" customFormat="1" ht="24" customHeight="1">
      <c r="A248" s="26"/>
      <c r="B248" s="143"/>
      <c r="C248" s="144" t="s">
        <v>540</v>
      </c>
      <c r="D248" s="144" t="s">
        <v>157</v>
      </c>
      <c r="E248" s="145" t="s">
        <v>802</v>
      </c>
      <c r="F248" s="146" t="s">
        <v>803</v>
      </c>
      <c r="G248" s="147" t="s">
        <v>170</v>
      </c>
      <c r="H248" s="148">
        <v>5.5140000000000002</v>
      </c>
      <c r="I248" s="148"/>
      <c r="J248" s="148"/>
      <c r="K248" s="149"/>
      <c r="L248" s="27"/>
      <c r="M248" s="150" t="s">
        <v>1</v>
      </c>
      <c r="N248" s="151" t="s">
        <v>39</v>
      </c>
      <c r="O248" s="152">
        <v>0.26529000000000003</v>
      </c>
      <c r="P248" s="152">
        <f>O248*H248</f>
        <v>1.4628090600000001</v>
      </c>
      <c r="Q248" s="152">
        <v>1.6184000000000001E-4</v>
      </c>
      <c r="R248" s="152">
        <f>Q248*H248</f>
        <v>8.923857600000001E-4</v>
      </c>
      <c r="S248" s="152">
        <v>0</v>
      </c>
      <c r="T248" s="153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209</v>
      </c>
      <c r="AT248" s="154" t="s">
        <v>157</v>
      </c>
      <c r="AU248" s="154" t="s">
        <v>86</v>
      </c>
      <c r="AY248" s="14" t="s">
        <v>154</v>
      </c>
      <c r="BE248" s="155">
        <f>IF(N248="základná",J248,0)</f>
        <v>0</v>
      </c>
      <c r="BF248" s="155">
        <f>IF(N248="znížená",J248,0)</f>
        <v>0</v>
      </c>
      <c r="BG248" s="155">
        <f>IF(N248="zákl. prenesená",J248,0)</f>
        <v>0</v>
      </c>
      <c r="BH248" s="155">
        <f>IF(N248="zníž. prenesená",J248,0)</f>
        <v>0</v>
      </c>
      <c r="BI248" s="155">
        <f>IF(N248="nulová",J248,0)</f>
        <v>0</v>
      </c>
      <c r="BJ248" s="14" t="s">
        <v>86</v>
      </c>
      <c r="BK248" s="156">
        <f>ROUND(I248*H248,3)</f>
        <v>0</v>
      </c>
      <c r="BL248" s="14" t="s">
        <v>209</v>
      </c>
      <c r="BM248" s="154" t="s">
        <v>804</v>
      </c>
    </row>
    <row r="249" spans="1:65" s="2" customFormat="1" ht="24" customHeight="1">
      <c r="A249" s="26"/>
      <c r="B249" s="143"/>
      <c r="C249" s="144" t="s">
        <v>544</v>
      </c>
      <c r="D249" s="144" t="s">
        <v>157</v>
      </c>
      <c r="E249" s="145" t="s">
        <v>805</v>
      </c>
      <c r="F249" s="146" t="s">
        <v>806</v>
      </c>
      <c r="G249" s="147" t="s">
        <v>170</v>
      </c>
      <c r="H249" s="148">
        <v>5.5140000000000002</v>
      </c>
      <c r="I249" s="148"/>
      <c r="J249" s="148"/>
      <c r="K249" s="149"/>
      <c r="L249" s="27"/>
      <c r="M249" s="150" t="s">
        <v>1</v>
      </c>
      <c r="N249" s="151" t="s">
        <v>39</v>
      </c>
      <c r="O249" s="152">
        <v>0.14813999999999999</v>
      </c>
      <c r="P249" s="152">
        <f>O249*H249</f>
        <v>0.81684396000000004</v>
      </c>
      <c r="Q249" s="152">
        <v>8.1340000000000004E-5</v>
      </c>
      <c r="R249" s="152">
        <f>Q249*H249</f>
        <v>4.4850876000000002E-4</v>
      </c>
      <c r="S249" s="152">
        <v>0</v>
      </c>
      <c r="T249" s="153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4" t="s">
        <v>209</v>
      </c>
      <c r="AT249" s="154" t="s">
        <v>157</v>
      </c>
      <c r="AU249" s="154" t="s">
        <v>86</v>
      </c>
      <c r="AY249" s="14" t="s">
        <v>154</v>
      </c>
      <c r="BE249" s="155">
        <f>IF(N249="základná",J249,0)</f>
        <v>0</v>
      </c>
      <c r="BF249" s="155">
        <f>IF(N249="znížená",J249,0)</f>
        <v>0</v>
      </c>
      <c r="BG249" s="155">
        <f>IF(N249="zákl. prenesená",J249,0)</f>
        <v>0</v>
      </c>
      <c r="BH249" s="155">
        <f>IF(N249="zníž. prenesená",J249,0)</f>
        <v>0</v>
      </c>
      <c r="BI249" s="155">
        <f>IF(N249="nulová",J249,0)</f>
        <v>0</v>
      </c>
      <c r="BJ249" s="14" t="s">
        <v>86</v>
      </c>
      <c r="BK249" s="156">
        <f>ROUND(I249*H249,3)</f>
        <v>0</v>
      </c>
      <c r="BL249" s="14" t="s">
        <v>209</v>
      </c>
      <c r="BM249" s="154" t="s">
        <v>807</v>
      </c>
    </row>
    <row r="250" spans="1:65" s="2" customFormat="1" ht="24" customHeight="1">
      <c r="A250" s="26"/>
      <c r="B250" s="143"/>
      <c r="C250" s="144" t="s">
        <v>548</v>
      </c>
      <c r="D250" s="144" t="s">
        <v>157</v>
      </c>
      <c r="E250" s="145" t="s">
        <v>808</v>
      </c>
      <c r="F250" s="146" t="s">
        <v>809</v>
      </c>
      <c r="G250" s="147" t="s">
        <v>170</v>
      </c>
      <c r="H250" s="148">
        <v>0.83099999999999996</v>
      </c>
      <c r="I250" s="148"/>
      <c r="J250" s="148"/>
      <c r="K250" s="149"/>
      <c r="L250" s="27"/>
      <c r="M250" s="150" t="s">
        <v>1</v>
      </c>
      <c r="N250" s="151" t="s">
        <v>39</v>
      </c>
      <c r="O250" s="152">
        <v>0.27539999999999998</v>
      </c>
      <c r="P250" s="152">
        <f>O250*H250</f>
        <v>0.22885739999999996</v>
      </c>
      <c r="Q250" s="152">
        <v>2.1499999999999999E-4</v>
      </c>
      <c r="R250" s="152">
        <f>Q250*H250</f>
        <v>1.78665E-4</v>
      </c>
      <c r="S250" s="152">
        <v>0</v>
      </c>
      <c r="T250" s="153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4" t="s">
        <v>209</v>
      </c>
      <c r="AT250" s="154" t="s">
        <v>157</v>
      </c>
      <c r="AU250" s="154" t="s">
        <v>86</v>
      </c>
      <c r="AY250" s="14" t="s">
        <v>154</v>
      </c>
      <c r="BE250" s="155">
        <f>IF(N250="základná",J250,0)</f>
        <v>0</v>
      </c>
      <c r="BF250" s="155">
        <f>IF(N250="znížená",J250,0)</f>
        <v>0</v>
      </c>
      <c r="BG250" s="155">
        <f>IF(N250="zákl. prenesená",J250,0)</f>
        <v>0</v>
      </c>
      <c r="BH250" s="155">
        <f>IF(N250="zníž. prenesená",J250,0)</f>
        <v>0</v>
      </c>
      <c r="BI250" s="155">
        <f>IF(N250="nulová",J250,0)</f>
        <v>0</v>
      </c>
      <c r="BJ250" s="14" t="s">
        <v>86</v>
      </c>
      <c r="BK250" s="156">
        <f>ROUND(I250*H250,3)</f>
        <v>0</v>
      </c>
      <c r="BL250" s="14" t="s">
        <v>209</v>
      </c>
      <c r="BM250" s="154" t="s">
        <v>810</v>
      </c>
    </row>
    <row r="251" spans="1:65" s="12" customFormat="1" ht="23" customHeight="1">
      <c r="B251" s="131"/>
      <c r="D251" s="132" t="s">
        <v>72</v>
      </c>
      <c r="E251" s="141" t="s">
        <v>613</v>
      </c>
      <c r="F251" s="141" t="s">
        <v>614</v>
      </c>
      <c r="J251" s="142"/>
      <c r="L251" s="131"/>
      <c r="M251" s="135"/>
      <c r="N251" s="136"/>
      <c r="O251" s="136"/>
      <c r="P251" s="137">
        <f>SUM(P252:P253)</f>
        <v>19.351499999999998</v>
      </c>
      <c r="Q251" s="136"/>
      <c r="R251" s="137">
        <f>SUM(R252:R253)</f>
        <v>7.2245599999999993E-2</v>
      </c>
      <c r="S251" s="136"/>
      <c r="T251" s="138">
        <f>SUM(T252:T253)</f>
        <v>0</v>
      </c>
      <c r="AR251" s="132" t="s">
        <v>86</v>
      </c>
      <c r="AT251" s="139" t="s">
        <v>72</v>
      </c>
      <c r="AU251" s="139" t="s">
        <v>80</v>
      </c>
      <c r="AY251" s="132" t="s">
        <v>154</v>
      </c>
      <c r="BK251" s="140">
        <f>SUM(BK252:BK253)</f>
        <v>0</v>
      </c>
    </row>
    <row r="252" spans="1:65" s="2" customFormat="1" ht="36" customHeight="1">
      <c r="A252" s="26"/>
      <c r="B252" s="143"/>
      <c r="C252" s="144" t="s">
        <v>328</v>
      </c>
      <c r="D252" s="144" t="s">
        <v>157</v>
      </c>
      <c r="E252" s="145" t="s">
        <v>811</v>
      </c>
      <c r="F252" s="146" t="s">
        <v>2452</v>
      </c>
      <c r="G252" s="147" t="s">
        <v>170</v>
      </c>
      <c r="H252" s="148">
        <v>258.02</v>
      </c>
      <c r="I252" s="148"/>
      <c r="J252" s="148"/>
      <c r="K252" s="149"/>
      <c r="L252" s="27"/>
      <c r="M252" s="150" t="s">
        <v>1</v>
      </c>
      <c r="N252" s="151" t="s">
        <v>39</v>
      </c>
      <c r="O252" s="152">
        <v>3.6999999999999998E-2</v>
      </c>
      <c r="P252" s="152">
        <f>O252*H252</f>
        <v>9.546739999999998</v>
      </c>
      <c r="Q252" s="152">
        <v>1E-4</v>
      </c>
      <c r="R252" s="152">
        <f>Q252*H252</f>
        <v>2.5801999999999999E-2</v>
      </c>
      <c r="S252" s="152">
        <v>0</v>
      </c>
      <c r="T252" s="153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209</v>
      </c>
      <c r="AT252" s="154" t="s">
        <v>157</v>
      </c>
      <c r="AU252" s="154" t="s">
        <v>86</v>
      </c>
      <c r="AY252" s="14" t="s">
        <v>154</v>
      </c>
      <c r="BE252" s="155">
        <f>IF(N252="základná",J252,0)</f>
        <v>0</v>
      </c>
      <c r="BF252" s="155">
        <f>IF(N252="znížená",J252,0)</f>
        <v>0</v>
      </c>
      <c r="BG252" s="155">
        <f>IF(N252="zákl. prenesená",J252,0)</f>
        <v>0</v>
      </c>
      <c r="BH252" s="155">
        <f>IF(N252="zníž. prenesená",J252,0)</f>
        <v>0</v>
      </c>
      <c r="BI252" s="155">
        <f>IF(N252="nulová",J252,0)</f>
        <v>0</v>
      </c>
      <c r="BJ252" s="14" t="s">
        <v>86</v>
      </c>
      <c r="BK252" s="156">
        <f>ROUND(I252*H252,3)</f>
        <v>0</v>
      </c>
      <c r="BL252" s="14" t="s">
        <v>209</v>
      </c>
      <c r="BM252" s="154" t="s">
        <v>812</v>
      </c>
    </row>
    <row r="253" spans="1:65" s="2" customFormat="1" ht="36" customHeight="1">
      <c r="A253" s="26"/>
      <c r="B253" s="143"/>
      <c r="C253" s="144" t="s">
        <v>557</v>
      </c>
      <c r="D253" s="144" t="s">
        <v>157</v>
      </c>
      <c r="E253" s="145" t="s">
        <v>813</v>
      </c>
      <c r="F253" s="146" t="s">
        <v>2453</v>
      </c>
      <c r="G253" s="147" t="s">
        <v>170</v>
      </c>
      <c r="H253" s="148">
        <v>258.02</v>
      </c>
      <c r="I253" s="148"/>
      <c r="J253" s="148"/>
      <c r="K253" s="149"/>
      <c r="L253" s="27"/>
      <c r="M253" s="150" t="s">
        <v>1</v>
      </c>
      <c r="N253" s="151" t="s">
        <v>39</v>
      </c>
      <c r="O253" s="152">
        <v>3.7999999999999999E-2</v>
      </c>
      <c r="P253" s="152">
        <f>O253*H253</f>
        <v>9.8047599999999999</v>
      </c>
      <c r="Q253" s="152">
        <v>1.8000000000000001E-4</v>
      </c>
      <c r="R253" s="152">
        <f>Q253*H253</f>
        <v>4.6443600000000002E-2</v>
      </c>
      <c r="S253" s="152">
        <v>0</v>
      </c>
      <c r="T253" s="153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209</v>
      </c>
      <c r="AT253" s="154" t="s">
        <v>157</v>
      </c>
      <c r="AU253" s="154" t="s">
        <v>86</v>
      </c>
      <c r="AY253" s="14" t="s">
        <v>154</v>
      </c>
      <c r="BE253" s="155">
        <f>IF(N253="základná",J253,0)</f>
        <v>0</v>
      </c>
      <c r="BF253" s="155">
        <f>IF(N253="znížená",J253,0)</f>
        <v>0</v>
      </c>
      <c r="BG253" s="155">
        <f>IF(N253="zákl. prenesená",J253,0)</f>
        <v>0</v>
      </c>
      <c r="BH253" s="155">
        <f>IF(N253="zníž. prenesená",J253,0)</f>
        <v>0</v>
      </c>
      <c r="BI253" s="155">
        <f>IF(N253="nulová",J253,0)</f>
        <v>0</v>
      </c>
      <c r="BJ253" s="14" t="s">
        <v>86</v>
      </c>
      <c r="BK253" s="156">
        <f>ROUND(I253*H253,3)</f>
        <v>0</v>
      </c>
      <c r="BL253" s="14" t="s">
        <v>209</v>
      </c>
      <c r="BM253" s="154" t="s">
        <v>814</v>
      </c>
    </row>
    <row r="254" spans="1:65" s="12" customFormat="1" ht="26" customHeight="1">
      <c r="B254" s="131"/>
      <c r="D254" s="132" t="s">
        <v>72</v>
      </c>
      <c r="E254" s="133" t="s">
        <v>621</v>
      </c>
      <c r="F254" s="133" t="s">
        <v>622</v>
      </c>
      <c r="J254" s="134"/>
      <c r="L254" s="131"/>
      <c r="M254" s="135"/>
      <c r="N254" s="136"/>
      <c r="O254" s="136"/>
      <c r="P254" s="137">
        <f>P255</f>
        <v>180.20000000000002</v>
      </c>
      <c r="Q254" s="136"/>
      <c r="R254" s="137">
        <f>R255</f>
        <v>0</v>
      </c>
      <c r="S254" s="136"/>
      <c r="T254" s="138">
        <f>T255</f>
        <v>0</v>
      </c>
      <c r="AR254" s="132" t="s">
        <v>160</v>
      </c>
      <c r="AT254" s="139" t="s">
        <v>72</v>
      </c>
      <c r="AU254" s="139" t="s">
        <v>73</v>
      </c>
      <c r="AY254" s="132" t="s">
        <v>154</v>
      </c>
      <c r="BK254" s="140">
        <f>BK255</f>
        <v>0</v>
      </c>
    </row>
    <row r="255" spans="1:65" s="2" customFormat="1" ht="16.5" customHeight="1">
      <c r="A255" s="26"/>
      <c r="B255" s="143"/>
      <c r="C255" s="144" t="s">
        <v>561</v>
      </c>
      <c r="D255" s="144" t="s">
        <v>157</v>
      </c>
      <c r="E255" s="145" t="s">
        <v>624</v>
      </c>
      <c r="F255" s="146" t="s">
        <v>625</v>
      </c>
      <c r="G255" s="147" t="s">
        <v>626</v>
      </c>
      <c r="H255" s="148">
        <v>170</v>
      </c>
      <c r="I255" s="148"/>
      <c r="J255" s="148"/>
      <c r="K255" s="149"/>
      <c r="L255" s="27"/>
      <c r="M255" s="166" t="s">
        <v>1</v>
      </c>
      <c r="N255" s="167" t="s">
        <v>39</v>
      </c>
      <c r="O255" s="168">
        <v>1.06</v>
      </c>
      <c r="P255" s="168">
        <f>O255*H255</f>
        <v>180.20000000000002</v>
      </c>
      <c r="Q255" s="168">
        <v>0</v>
      </c>
      <c r="R255" s="168">
        <f>Q255*H255</f>
        <v>0</v>
      </c>
      <c r="S255" s="168">
        <v>0</v>
      </c>
      <c r="T255" s="169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4" t="s">
        <v>627</v>
      </c>
      <c r="AT255" s="154" t="s">
        <v>157</v>
      </c>
      <c r="AU255" s="154" t="s">
        <v>80</v>
      </c>
      <c r="AY255" s="14" t="s">
        <v>154</v>
      </c>
      <c r="BE255" s="155">
        <f>IF(N255="základná",J255,0)</f>
        <v>0</v>
      </c>
      <c r="BF255" s="155">
        <f>IF(N255="znížená",J255,0)</f>
        <v>0</v>
      </c>
      <c r="BG255" s="155">
        <f>IF(N255="zákl. prenesená",J255,0)</f>
        <v>0</v>
      </c>
      <c r="BH255" s="155">
        <f>IF(N255="zníž. prenesená",J255,0)</f>
        <v>0</v>
      </c>
      <c r="BI255" s="155">
        <f>IF(N255="nulová",J255,0)</f>
        <v>0</v>
      </c>
      <c r="BJ255" s="14" t="s">
        <v>86</v>
      </c>
      <c r="BK255" s="156">
        <f>ROUND(I255*H255,3)</f>
        <v>0</v>
      </c>
      <c r="BL255" s="14" t="s">
        <v>627</v>
      </c>
      <c r="BM255" s="154" t="s">
        <v>815</v>
      </c>
    </row>
    <row r="256" spans="1:65" s="2" customFormat="1" ht="7" customHeight="1">
      <c r="A256" s="26"/>
      <c r="B256" s="41"/>
      <c r="C256" s="42"/>
      <c r="D256" s="42"/>
      <c r="E256" s="42"/>
      <c r="F256" s="42"/>
      <c r="G256" s="42"/>
      <c r="H256" s="42"/>
      <c r="I256" s="42"/>
      <c r="J256" s="42"/>
      <c r="K256" s="42"/>
      <c r="L256" s="27"/>
      <c r="M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</row>
  </sheetData>
  <autoFilter ref="C136:K255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441"/>
  <sheetViews>
    <sheetView showGridLines="0" topLeftCell="A117" workbookViewId="0">
      <selection activeCell="Y155" sqref="Y155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816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ROUND(J146,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ROUND((SUM(BE146:BE440)),  2)</f>
        <v>0</v>
      </c>
      <c r="G35" s="26"/>
      <c r="H35" s="26"/>
      <c r="I35" s="100">
        <v>0.2</v>
      </c>
      <c r="J35" s="99">
        <f>ROUND(((SUM(BE146:BE440))*I35),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ROUND((SUM(BF146:BF440)),  2)</f>
        <v>0</v>
      </c>
      <c r="G36" s="26"/>
      <c r="H36" s="26"/>
      <c r="I36" s="100">
        <v>0.2</v>
      </c>
      <c r="J36" s="99">
        <f>ROUND(((SUM(BF146:BF440))*I36),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ROUND((SUM(BG146:BG440)),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ROUND((SUM(BH146:BH440)),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ROUND((SUM(BI146:BI440)),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001.3 - 3. časť ASR - krytý bazén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>Trebišov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J146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122</v>
      </c>
      <c r="E99" s="114"/>
      <c r="F99" s="114"/>
      <c r="G99" s="114"/>
      <c r="H99" s="114"/>
      <c r="I99" s="114"/>
      <c r="J99" s="115">
        <f>J147</f>
        <v>0</v>
      </c>
      <c r="L99" s="112"/>
    </row>
    <row r="100" spans="1:47" s="10" customFormat="1" ht="20" customHeight="1">
      <c r="B100" s="116"/>
      <c r="D100" s="117" t="s">
        <v>123</v>
      </c>
      <c r="E100" s="118"/>
      <c r="F100" s="118"/>
      <c r="G100" s="118"/>
      <c r="H100" s="118"/>
      <c r="I100" s="118"/>
      <c r="J100" s="119">
        <f>J148</f>
        <v>0</v>
      </c>
      <c r="L100" s="116"/>
    </row>
    <row r="101" spans="1:47" s="10" customFormat="1" ht="20" customHeight="1">
      <c r="B101" s="116"/>
      <c r="D101" s="117" t="s">
        <v>817</v>
      </c>
      <c r="E101" s="118"/>
      <c r="F101" s="118"/>
      <c r="G101" s="118"/>
      <c r="H101" s="118"/>
      <c r="I101" s="118"/>
      <c r="J101" s="119">
        <f>J168</f>
        <v>0</v>
      </c>
      <c r="L101" s="116"/>
    </row>
    <row r="102" spans="1:47" s="10" customFormat="1" ht="20" customHeight="1">
      <c r="B102" s="116"/>
      <c r="D102" s="117" t="s">
        <v>124</v>
      </c>
      <c r="E102" s="118"/>
      <c r="F102" s="118"/>
      <c r="G102" s="118"/>
      <c r="H102" s="118"/>
      <c r="I102" s="118"/>
      <c r="J102" s="119">
        <f>J175</f>
        <v>0</v>
      </c>
      <c r="L102" s="116"/>
    </row>
    <row r="103" spans="1:47" s="10" customFormat="1" ht="20" customHeight="1">
      <c r="B103" s="116"/>
      <c r="D103" s="117" t="s">
        <v>125</v>
      </c>
      <c r="E103" s="118"/>
      <c r="F103" s="118"/>
      <c r="G103" s="118"/>
      <c r="H103" s="118"/>
      <c r="I103" s="118"/>
      <c r="J103" s="119">
        <f>J204</f>
        <v>0</v>
      </c>
      <c r="L103" s="116"/>
    </row>
    <row r="104" spans="1:47" s="10" customFormat="1" ht="20" customHeight="1">
      <c r="B104" s="116"/>
      <c r="D104" s="117" t="s">
        <v>126</v>
      </c>
      <c r="E104" s="118"/>
      <c r="F104" s="118"/>
      <c r="G104" s="118"/>
      <c r="H104" s="118"/>
      <c r="I104" s="118"/>
      <c r="J104" s="119">
        <f>J236</f>
        <v>0</v>
      </c>
      <c r="L104" s="116"/>
    </row>
    <row r="105" spans="1:47" s="9" customFormat="1" ht="25" customHeight="1">
      <c r="B105" s="112"/>
      <c r="D105" s="113" t="s">
        <v>127</v>
      </c>
      <c r="E105" s="114"/>
      <c r="F105" s="114"/>
      <c r="G105" s="114"/>
      <c r="H105" s="114"/>
      <c r="I105" s="114"/>
      <c r="J105" s="115">
        <f>J238</f>
        <v>0</v>
      </c>
      <c r="L105" s="112"/>
    </row>
    <row r="106" spans="1:47" s="10" customFormat="1" ht="20" customHeight="1">
      <c r="B106" s="116"/>
      <c r="D106" s="117" t="s">
        <v>128</v>
      </c>
      <c r="E106" s="118"/>
      <c r="F106" s="118"/>
      <c r="G106" s="118"/>
      <c r="H106" s="118"/>
      <c r="I106" s="118"/>
      <c r="J106" s="119">
        <f>J239</f>
        <v>0</v>
      </c>
      <c r="L106" s="116"/>
    </row>
    <row r="107" spans="1:47" s="10" customFormat="1" ht="20" customHeight="1">
      <c r="B107" s="116"/>
      <c r="D107" s="117" t="s">
        <v>818</v>
      </c>
      <c r="E107" s="118"/>
      <c r="F107" s="118"/>
      <c r="G107" s="118"/>
      <c r="H107" s="118"/>
      <c r="I107" s="118"/>
      <c r="J107" s="119">
        <f>J244</f>
        <v>0</v>
      </c>
      <c r="L107" s="116"/>
    </row>
    <row r="108" spans="1:47" s="10" customFormat="1" ht="20" customHeight="1">
      <c r="B108" s="116"/>
      <c r="D108" s="117" t="s">
        <v>129</v>
      </c>
      <c r="E108" s="118"/>
      <c r="F108" s="118"/>
      <c r="G108" s="118"/>
      <c r="H108" s="118"/>
      <c r="I108" s="118"/>
      <c r="J108" s="119">
        <f>J261</f>
        <v>0</v>
      </c>
      <c r="L108" s="116"/>
    </row>
    <row r="109" spans="1:47" s="10" customFormat="1" ht="20" customHeight="1">
      <c r="B109" s="116"/>
      <c r="D109" s="117" t="s">
        <v>130</v>
      </c>
      <c r="E109" s="118"/>
      <c r="F109" s="118"/>
      <c r="G109" s="118"/>
      <c r="H109" s="118"/>
      <c r="I109" s="118"/>
      <c r="J109" s="119">
        <f>J277</f>
        <v>0</v>
      </c>
      <c r="L109" s="116"/>
    </row>
    <row r="110" spans="1:47" s="10" customFormat="1" ht="20" customHeight="1">
      <c r="B110" s="116"/>
      <c r="D110" s="117" t="s">
        <v>131</v>
      </c>
      <c r="E110" s="118"/>
      <c r="F110" s="118"/>
      <c r="G110" s="118"/>
      <c r="H110" s="118"/>
      <c r="I110" s="118"/>
      <c r="J110" s="119">
        <f>J284</f>
        <v>0</v>
      </c>
      <c r="L110" s="116"/>
    </row>
    <row r="111" spans="1:47" s="10" customFormat="1" ht="20" customHeight="1">
      <c r="B111" s="116"/>
      <c r="D111" s="117" t="s">
        <v>132</v>
      </c>
      <c r="E111" s="118"/>
      <c r="F111" s="118"/>
      <c r="G111" s="118"/>
      <c r="H111" s="118"/>
      <c r="I111" s="118"/>
      <c r="J111" s="119">
        <f>J289</f>
        <v>0</v>
      </c>
      <c r="L111" s="116"/>
    </row>
    <row r="112" spans="1:47" s="10" customFormat="1" ht="20" customHeight="1">
      <c r="B112" s="116"/>
      <c r="D112" s="117" t="s">
        <v>133</v>
      </c>
      <c r="E112" s="118"/>
      <c r="F112" s="118"/>
      <c r="G112" s="118"/>
      <c r="H112" s="118"/>
      <c r="I112" s="118"/>
      <c r="J112" s="119">
        <f>J293</f>
        <v>0</v>
      </c>
      <c r="L112" s="116"/>
    </row>
    <row r="113" spans="1:31" s="10" customFormat="1" ht="20" customHeight="1">
      <c r="B113" s="116"/>
      <c r="D113" s="117" t="s">
        <v>134</v>
      </c>
      <c r="E113" s="118"/>
      <c r="F113" s="118"/>
      <c r="G113" s="118"/>
      <c r="H113" s="118"/>
      <c r="I113" s="118"/>
      <c r="J113" s="119">
        <f>J337</f>
        <v>0</v>
      </c>
      <c r="L113" s="116"/>
    </row>
    <row r="114" spans="1:31" s="10" customFormat="1" ht="20" customHeight="1">
      <c r="B114" s="116"/>
      <c r="D114" s="117" t="s">
        <v>632</v>
      </c>
      <c r="E114" s="118"/>
      <c r="F114" s="118"/>
      <c r="G114" s="118"/>
      <c r="H114" s="118"/>
      <c r="I114" s="118"/>
      <c r="J114" s="119">
        <f>J347</f>
        <v>0</v>
      </c>
      <c r="L114" s="116"/>
    </row>
    <row r="115" spans="1:31" s="10" customFormat="1" ht="20" customHeight="1">
      <c r="B115" s="116"/>
      <c r="D115" s="117" t="s">
        <v>135</v>
      </c>
      <c r="E115" s="118"/>
      <c r="F115" s="118"/>
      <c r="G115" s="118"/>
      <c r="H115" s="118"/>
      <c r="I115" s="118"/>
      <c r="J115" s="119">
        <f>J350</f>
        <v>0</v>
      </c>
      <c r="L115" s="116"/>
    </row>
    <row r="116" spans="1:31" s="10" customFormat="1" ht="20" customHeight="1">
      <c r="B116" s="116"/>
      <c r="D116" s="117" t="s">
        <v>819</v>
      </c>
      <c r="E116" s="118"/>
      <c r="F116" s="118"/>
      <c r="G116" s="118"/>
      <c r="H116" s="118"/>
      <c r="I116" s="118"/>
      <c r="J116" s="119">
        <f>J357</f>
        <v>0</v>
      </c>
      <c r="L116" s="116"/>
    </row>
    <row r="117" spans="1:31" s="10" customFormat="1" ht="20" customHeight="1">
      <c r="B117" s="116"/>
      <c r="D117" s="117" t="s">
        <v>136</v>
      </c>
      <c r="E117" s="118"/>
      <c r="F117" s="118"/>
      <c r="G117" s="118"/>
      <c r="H117" s="118"/>
      <c r="I117" s="118"/>
      <c r="J117" s="119">
        <f>J359</f>
        <v>0</v>
      </c>
      <c r="L117" s="116"/>
    </row>
    <row r="118" spans="1:31" s="10" customFormat="1" ht="20" customHeight="1">
      <c r="B118" s="116"/>
      <c r="D118" s="117" t="s">
        <v>137</v>
      </c>
      <c r="E118" s="118"/>
      <c r="F118" s="118"/>
      <c r="G118" s="118"/>
      <c r="H118" s="118"/>
      <c r="I118" s="118"/>
      <c r="J118" s="119">
        <f>J363</f>
        <v>0</v>
      </c>
      <c r="L118" s="116"/>
    </row>
    <row r="119" spans="1:31" s="10" customFormat="1" ht="20" customHeight="1">
      <c r="B119" s="116"/>
      <c r="D119" s="117" t="s">
        <v>138</v>
      </c>
      <c r="E119" s="118"/>
      <c r="F119" s="118"/>
      <c r="G119" s="118"/>
      <c r="H119" s="118"/>
      <c r="I119" s="118"/>
      <c r="J119" s="119">
        <f>J367</f>
        <v>0</v>
      </c>
      <c r="L119" s="116"/>
    </row>
    <row r="120" spans="1:31" s="9" customFormat="1" ht="25" customHeight="1">
      <c r="B120" s="112"/>
      <c r="D120" s="113" t="s">
        <v>820</v>
      </c>
      <c r="E120" s="114"/>
      <c r="F120" s="114"/>
      <c r="G120" s="114"/>
      <c r="H120" s="114"/>
      <c r="I120" s="114"/>
      <c r="J120" s="115">
        <f>J370</f>
        <v>0</v>
      </c>
      <c r="L120" s="112"/>
    </row>
    <row r="121" spans="1:31" s="10" customFormat="1" ht="20" customHeight="1">
      <c r="B121" s="116"/>
      <c r="D121" s="117" t="s">
        <v>821</v>
      </c>
      <c r="E121" s="118"/>
      <c r="F121" s="118"/>
      <c r="G121" s="118"/>
      <c r="H121" s="118"/>
      <c r="I121" s="118"/>
      <c r="J121" s="119">
        <f>J371</f>
        <v>0</v>
      </c>
      <c r="L121" s="116"/>
    </row>
    <row r="122" spans="1:31" s="10" customFormat="1" ht="20" customHeight="1">
      <c r="B122" s="116"/>
      <c r="D122" s="117" t="s">
        <v>822</v>
      </c>
      <c r="E122" s="118"/>
      <c r="F122" s="118"/>
      <c r="G122" s="118"/>
      <c r="H122" s="118"/>
      <c r="I122" s="118"/>
      <c r="J122" s="119">
        <f>J377</f>
        <v>0</v>
      </c>
      <c r="L122" s="116"/>
    </row>
    <row r="123" spans="1:31" s="9" customFormat="1" ht="25" customHeight="1">
      <c r="B123" s="112"/>
      <c r="D123" s="113" t="s">
        <v>139</v>
      </c>
      <c r="E123" s="114"/>
      <c r="F123" s="114"/>
      <c r="G123" s="114"/>
      <c r="H123" s="114"/>
      <c r="I123" s="114"/>
      <c r="J123" s="115">
        <f>J380</f>
        <v>0</v>
      </c>
      <c r="L123" s="112"/>
    </row>
    <row r="124" spans="1:31" s="9" customFormat="1" ht="25" customHeight="1">
      <c r="B124" s="112"/>
      <c r="D124" s="113" t="s">
        <v>823</v>
      </c>
      <c r="E124" s="114"/>
      <c r="F124" s="114"/>
      <c r="G124" s="114"/>
      <c r="H124" s="114"/>
      <c r="I124" s="114"/>
      <c r="J124" s="115">
        <f>J382</f>
        <v>0</v>
      </c>
      <c r="L124" s="112"/>
    </row>
    <row r="125" spans="1:31" s="2" customFormat="1" ht="21.7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7" customHeight="1">
      <c r="A126" s="26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30" spans="1:31" s="2" customFormat="1" ht="7" customHeight="1">
      <c r="A130" s="26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31" s="2" customFormat="1" ht="25" customHeight="1">
      <c r="A131" s="26"/>
      <c r="B131" s="27"/>
      <c r="C131" s="18" t="s">
        <v>140</v>
      </c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7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12" customHeight="1">
      <c r="A133" s="26"/>
      <c r="B133" s="27"/>
      <c r="C133" s="23" t="s">
        <v>12</v>
      </c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16.5" customHeight="1">
      <c r="A134" s="26"/>
      <c r="B134" s="27"/>
      <c r="C134" s="26"/>
      <c r="D134" s="26"/>
      <c r="E134" s="217" t="str">
        <f>E7</f>
        <v>Obnova mestskej plavárne v Trebišove (stupeň PSP)</v>
      </c>
      <c r="F134" s="218"/>
      <c r="G134" s="218"/>
      <c r="H134" s="218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1" customFormat="1" ht="12" customHeight="1">
      <c r="B135" s="17"/>
      <c r="C135" s="23" t="s">
        <v>113</v>
      </c>
      <c r="L135" s="17"/>
    </row>
    <row r="136" spans="1:31" s="2" customFormat="1" ht="16.5" customHeight="1">
      <c r="A136" s="26"/>
      <c r="B136" s="27"/>
      <c r="C136" s="26"/>
      <c r="D136" s="26"/>
      <c r="E136" s="217" t="s">
        <v>114</v>
      </c>
      <c r="F136" s="216"/>
      <c r="G136" s="216"/>
      <c r="H136" s="216"/>
      <c r="I136" s="26"/>
      <c r="J136" s="26"/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2" customHeight="1">
      <c r="A137" s="26"/>
      <c r="B137" s="27"/>
      <c r="C137" s="23" t="s">
        <v>115</v>
      </c>
      <c r="D137" s="26"/>
      <c r="E137" s="26"/>
      <c r="F137" s="26"/>
      <c r="G137" s="26"/>
      <c r="H137" s="2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6.5" customHeight="1">
      <c r="A138" s="26"/>
      <c r="B138" s="27"/>
      <c r="C138" s="26"/>
      <c r="D138" s="26"/>
      <c r="E138" s="201" t="str">
        <f>E11</f>
        <v>001.3 - 3. časť ASR - krytý bazén</v>
      </c>
      <c r="F138" s="216"/>
      <c r="G138" s="216"/>
      <c r="H138" s="216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7" customHeight="1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2" customHeight="1">
      <c r="A140" s="26"/>
      <c r="B140" s="27"/>
      <c r="C140" s="23" t="s">
        <v>16</v>
      </c>
      <c r="D140" s="26"/>
      <c r="E140" s="26"/>
      <c r="F140" s="21" t="str">
        <f>F14</f>
        <v>Trebišov</v>
      </c>
      <c r="G140" s="26"/>
      <c r="H140" s="26"/>
      <c r="I140" s="23" t="s">
        <v>18</v>
      </c>
      <c r="J140" s="49" t="str">
        <f>IF(J14="","",J14)</f>
        <v>9. 8. 2019</v>
      </c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7" customHeight="1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43.25" customHeight="1">
      <c r="A142" s="26"/>
      <c r="B142" s="27"/>
      <c r="C142" s="23" t="s">
        <v>20</v>
      </c>
      <c r="D142" s="26"/>
      <c r="E142" s="26"/>
      <c r="F142" s="21" t="str">
        <f>E17</f>
        <v>mesto Trebišov</v>
      </c>
      <c r="G142" s="26"/>
      <c r="H142" s="26"/>
      <c r="I142" s="23" t="s">
        <v>26</v>
      </c>
      <c r="J142" s="24" t="str">
        <f>E23</f>
        <v>patrikpanda s.r.o., Ing.arch.Panda, Ing.Soták</v>
      </c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25" customHeight="1">
      <c r="A143" s="26"/>
      <c r="B143" s="27"/>
      <c r="C143" s="23" t="s">
        <v>24</v>
      </c>
      <c r="D143" s="26"/>
      <c r="E143" s="26"/>
      <c r="F143" s="21" t="str">
        <f>IF(E20="","",E20)</f>
        <v xml:space="preserve"> </v>
      </c>
      <c r="G143" s="26"/>
      <c r="H143" s="26"/>
      <c r="I143" s="23" t="s">
        <v>30</v>
      </c>
      <c r="J143" s="24" t="str">
        <f>E26</f>
        <v>Ing.Ivana Brecková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0.25" customHeight="1">
      <c r="A144" s="26"/>
      <c r="B144" s="27"/>
      <c r="C144" s="26"/>
      <c r="D144" s="26"/>
      <c r="E144" s="26"/>
      <c r="F144" s="26"/>
      <c r="G144" s="26"/>
      <c r="H144" s="26"/>
      <c r="I144" s="26"/>
      <c r="J144" s="26"/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11" customFormat="1" ht="29.25" customHeight="1">
      <c r="A145" s="120"/>
      <c r="B145" s="121"/>
      <c r="C145" s="122" t="s">
        <v>141</v>
      </c>
      <c r="D145" s="123" t="s">
        <v>58</v>
      </c>
      <c r="E145" s="123" t="s">
        <v>54</v>
      </c>
      <c r="F145" s="123" t="s">
        <v>55</v>
      </c>
      <c r="G145" s="123" t="s">
        <v>142</v>
      </c>
      <c r="H145" s="123" t="s">
        <v>143</v>
      </c>
      <c r="I145" s="123" t="s">
        <v>144</v>
      </c>
      <c r="J145" s="124" t="s">
        <v>119</v>
      </c>
      <c r="K145" s="125" t="s">
        <v>145</v>
      </c>
      <c r="L145" s="126"/>
      <c r="M145" s="56" t="s">
        <v>1</v>
      </c>
      <c r="N145" s="57" t="s">
        <v>37</v>
      </c>
      <c r="O145" s="57" t="s">
        <v>146</v>
      </c>
      <c r="P145" s="57" t="s">
        <v>147</v>
      </c>
      <c r="Q145" s="57" t="s">
        <v>148</v>
      </c>
      <c r="R145" s="57" t="s">
        <v>149</v>
      </c>
      <c r="S145" s="57" t="s">
        <v>150</v>
      </c>
      <c r="T145" s="58" t="s">
        <v>151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</row>
    <row r="146" spans="1:65" s="2" customFormat="1" ht="23" customHeight="1">
      <c r="A146" s="26"/>
      <c r="B146" s="27"/>
      <c r="C146" s="63" t="s">
        <v>120</v>
      </c>
      <c r="D146" s="26"/>
      <c r="E146" s="26"/>
      <c r="F146" s="26"/>
      <c r="G146" s="26"/>
      <c r="H146" s="26"/>
      <c r="I146" s="26"/>
      <c r="J146" s="127">
        <f>BK146</f>
        <v>0</v>
      </c>
      <c r="K146" s="26"/>
      <c r="L146" s="27"/>
      <c r="M146" s="59"/>
      <c r="N146" s="50"/>
      <c r="O146" s="60"/>
      <c r="P146" s="128">
        <f>P147+P238+P370+P380+P382</f>
        <v>12901.211253453093</v>
      </c>
      <c r="Q146" s="60"/>
      <c r="R146" s="128">
        <f>R147+R238+R370+R380+R382</f>
        <v>743.87492640919993</v>
      </c>
      <c r="S146" s="60"/>
      <c r="T146" s="129">
        <f>T147+T238+T370+T380+T382</f>
        <v>188.44794125999999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72</v>
      </c>
      <c r="AU146" s="14" t="s">
        <v>121</v>
      </c>
      <c r="BK146" s="130">
        <f>BK147+BK238+BK370+BK380+BK382</f>
        <v>0</v>
      </c>
    </row>
    <row r="147" spans="1:65" s="12" customFormat="1" ht="26" customHeight="1">
      <c r="B147" s="131"/>
      <c r="D147" s="132" t="s">
        <v>72</v>
      </c>
      <c r="E147" s="133" t="s">
        <v>152</v>
      </c>
      <c r="F147" s="133" t="s">
        <v>153</v>
      </c>
      <c r="J147" s="134">
        <f>BK147</f>
        <v>0</v>
      </c>
      <c r="L147" s="131"/>
      <c r="M147" s="135"/>
      <c r="N147" s="136"/>
      <c r="O147" s="136"/>
      <c r="P147" s="137">
        <f>P148+P168+P175+P204+P236</f>
        <v>8888.2902510799995</v>
      </c>
      <c r="Q147" s="136"/>
      <c r="R147" s="137">
        <f>R148+R168+R175+R204+R236</f>
        <v>692.53486671982</v>
      </c>
      <c r="S147" s="136"/>
      <c r="T147" s="138">
        <f>T148+T168+T175+T204+T236</f>
        <v>155.9533308</v>
      </c>
      <c r="AR147" s="132" t="s">
        <v>80</v>
      </c>
      <c r="AT147" s="139" t="s">
        <v>72</v>
      </c>
      <c r="AU147" s="139" t="s">
        <v>73</v>
      </c>
      <c r="AY147" s="132" t="s">
        <v>154</v>
      </c>
      <c r="BK147" s="140">
        <f>BK148+BK168+BK175+BK204+BK236</f>
        <v>0</v>
      </c>
    </row>
    <row r="148" spans="1:65" s="12" customFormat="1" ht="23" customHeight="1">
      <c r="B148" s="131"/>
      <c r="D148" s="132" t="s">
        <v>72</v>
      </c>
      <c r="E148" s="141" t="s">
        <v>155</v>
      </c>
      <c r="F148" s="141" t="s">
        <v>156</v>
      </c>
      <c r="J148" s="142">
        <f>BK148</f>
        <v>0</v>
      </c>
      <c r="L148" s="131"/>
      <c r="M148" s="135"/>
      <c r="N148" s="136"/>
      <c r="O148" s="136"/>
      <c r="P148" s="137">
        <f>SUM(P149:P167)</f>
        <v>309.49006209000004</v>
      </c>
      <c r="Q148" s="136"/>
      <c r="R148" s="137">
        <f>SUM(R149:R167)</f>
        <v>158.83238899950007</v>
      </c>
      <c r="S148" s="136"/>
      <c r="T148" s="138">
        <f>SUM(T149:T167)</f>
        <v>0</v>
      </c>
      <c r="AR148" s="132" t="s">
        <v>80</v>
      </c>
      <c r="AT148" s="139" t="s">
        <v>72</v>
      </c>
      <c r="AU148" s="139" t="s">
        <v>80</v>
      </c>
      <c r="AY148" s="132" t="s">
        <v>154</v>
      </c>
      <c r="BK148" s="140">
        <f>SUM(BK149:BK167)</f>
        <v>0</v>
      </c>
    </row>
    <row r="149" spans="1:65" s="2" customFormat="1" ht="24" customHeight="1">
      <c r="A149" s="26"/>
      <c r="B149" s="143"/>
      <c r="C149" s="144" t="s">
        <v>80</v>
      </c>
      <c r="D149" s="144" t="s">
        <v>157</v>
      </c>
      <c r="E149" s="145" t="s">
        <v>824</v>
      </c>
      <c r="F149" s="172" t="s">
        <v>2473</v>
      </c>
      <c r="G149" s="173" t="s">
        <v>170</v>
      </c>
      <c r="H149" s="174">
        <v>218.89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1.008</v>
      </c>
      <c r="P149" s="152">
        <f t="shared" ref="P149:P167" si="0">O149*H149</f>
        <v>220.64112</v>
      </c>
      <c r="Q149" s="152">
        <v>0.63526000000000005</v>
      </c>
      <c r="R149" s="152">
        <f t="shared" ref="R149:R167" si="1">Q149*H149</f>
        <v>139.05206140000001</v>
      </c>
      <c r="S149" s="152">
        <v>0</v>
      </c>
      <c r="T149" s="153">
        <f t="shared" ref="T149:T167" si="2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160</v>
      </c>
      <c r="AT149" s="154" t="s">
        <v>157</v>
      </c>
      <c r="AU149" s="154" t="s">
        <v>86</v>
      </c>
      <c r="AY149" s="14" t="s">
        <v>154</v>
      </c>
      <c r="BE149" s="155">
        <f t="shared" ref="BE149:BE167" si="3">IF(N149="základná",J149,0)</f>
        <v>0</v>
      </c>
      <c r="BF149" s="155">
        <f t="shared" ref="BF149:BF167" si="4">IF(N149="znížená",J149,0)</f>
        <v>0</v>
      </c>
      <c r="BG149" s="155">
        <f t="shared" ref="BG149:BG167" si="5">IF(N149="zákl. prenesená",J149,0)</f>
        <v>0</v>
      </c>
      <c r="BH149" s="155">
        <f t="shared" ref="BH149:BH167" si="6">IF(N149="zníž. prenesená",J149,0)</f>
        <v>0</v>
      </c>
      <c r="BI149" s="155">
        <f t="shared" ref="BI149:BI167" si="7">IF(N149="nulová",J149,0)</f>
        <v>0</v>
      </c>
      <c r="BJ149" s="14" t="s">
        <v>86</v>
      </c>
      <c r="BK149" s="156">
        <f t="shared" ref="BK149:BK167" si="8">ROUND(I149*H149,3)</f>
        <v>0</v>
      </c>
      <c r="BL149" s="14" t="s">
        <v>160</v>
      </c>
      <c r="BM149" s="154" t="s">
        <v>825</v>
      </c>
    </row>
    <row r="150" spans="1:65" s="2" customFormat="1" ht="24" customHeight="1">
      <c r="A150" s="26"/>
      <c r="B150" s="143"/>
      <c r="C150" s="144" t="s">
        <v>86</v>
      </c>
      <c r="D150" s="144" t="s">
        <v>157</v>
      </c>
      <c r="E150" s="145" t="s">
        <v>826</v>
      </c>
      <c r="F150" s="172" t="s">
        <v>2474</v>
      </c>
      <c r="G150" s="173" t="s">
        <v>302</v>
      </c>
      <c r="H150" s="174">
        <v>3.2829999999999999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6.383</v>
      </c>
      <c r="P150" s="152">
        <f t="shared" si="0"/>
        <v>20.955389</v>
      </c>
      <c r="Q150" s="152">
        <v>1.002</v>
      </c>
      <c r="R150" s="152">
        <f t="shared" si="1"/>
        <v>3.2895659999999998</v>
      </c>
      <c r="S150" s="152">
        <v>0</v>
      </c>
      <c r="T150" s="153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160</v>
      </c>
      <c r="AT150" s="154" t="s">
        <v>157</v>
      </c>
      <c r="AU150" s="154" t="s">
        <v>86</v>
      </c>
      <c r="AY150" s="14" t="s">
        <v>154</v>
      </c>
      <c r="BE150" s="155">
        <f t="shared" si="3"/>
        <v>0</v>
      </c>
      <c r="BF150" s="155">
        <f t="shared" si="4"/>
        <v>0</v>
      </c>
      <c r="BG150" s="155">
        <f t="shared" si="5"/>
        <v>0</v>
      </c>
      <c r="BH150" s="155">
        <f t="shared" si="6"/>
        <v>0</v>
      </c>
      <c r="BI150" s="155">
        <f t="shared" si="7"/>
        <v>0</v>
      </c>
      <c r="BJ150" s="14" t="s">
        <v>86</v>
      </c>
      <c r="BK150" s="156">
        <f t="shared" si="8"/>
        <v>0</v>
      </c>
      <c r="BL150" s="14" t="s">
        <v>160</v>
      </c>
      <c r="BM150" s="154" t="s">
        <v>827</v>
      </c>
    </row>
    <row r="151" spans="1:65" s="2" customFormat="1" ht="24" customHeight="1">
      <c r="A151" s="26"/>
      <c r="B151" s="143"/>
      <c r="C151" s="144" t="s">
        <v>155</v>
      </c>
      <c r="D151" s="144" t="s">
        <v>157</v>
      </c>
      <c r="E151" s="145" t="s">
        <v>828</v>
      </c>
      <c r="F151" s="146" t="s">
        <v>829</v>
      </c>
      <c r="G151" s="147" t="s">
        <v>636</v>
      </c>
      <c r="H151" s="148">
        <v>0.45500000000000002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0.99778999999999995</v>
      </c>
      <c r="P151" s="152">
        <f t="shared" si="0"/>
        <v>0.45399444999999999</v>
      </c>
      <c r="Q151" s="152">
        <v>2.2119</v>
      </c>
      <c r="R151" s="152">
        <f t="shared" si="1"/>
        <v>1.0064145</v>
      </c>
      <c r="S151" s="152">
        <v>0</v>
      </c>
      <c r="T151" s="153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160</v>
      </c>
      <c r="AT151" s="154" t="s">
        <v>157</v>
      </c>
      <c r="AU151" s="154" t="s">
        <v>86</v>
      </c>
      <c r="AY151" s="14" t="s">
        <v>154</v>
      </c>
      <c r="BE151" s="155">
        <f t="shared" si="3"/>
        <v>0</v>
      </c>
      <c r="BF151" s="155">
        <f t="shared" si="4"/>
        <v>0</v>
      </c>
      <c r="BG151" s="155">
        <f t="shared" si="5"/>
        <v>0</v>
      </c>
      <c r="BH151" s="155">
        <f t="shared" si="6"/>
        <v>0</v>
      </c>
      <c r="BI151" s="155">
        <f t="shared" si="7"/>
        <v>0</v>
      </c>
      <c r="BJ151" s="14" t="s">
        <v>86</v>
      </c>
      <c r="BK151" s="156">
        <f t="shared" si="8"/>
        <v>0</v>
      </c>
      <c r="BL151" s="14" t="s">
        <v>160</v>
      </c>
      <c r="BM151" s="154" t="s">
        <v>830</v>
      </c>
    </row>
    <row r="152" spans="1:65" s="2" customFormat="1" ht="24" customHeight="1">
      <c r="A152" s="26"/>
      <c r="B152" s="143"/>
      <c r="C152" s="144" t="s">
        <v>160</v>
      </c>
      <c r="D152" s="144" t="s">
        <v>157</v>
      </c>
      <c r="E152" s="145" t="s">
        <v>831</v>
      </c>
      <c r="F152" s="146" t="s">
        <v>832</v>
      </c>
      <c r="G152" s="147" t="s">
        <v>170</v>
      </c>
      <c r="H152" s="148">
        <v>2.4750000000000001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0.52729000000000004</v>
      </c>
      <c r="P152" s="152">
        <f t="shared" si="0"/>
        <v>1.3050427500000001</v>
      </c>
      <c r="Q152" s="152">
        <v>3.2699999999999999E-3</v>
      </c>
      <c r="R152" s="152">
        <f t="shared" si="1"/>
        <v>8.0932499999999997E-3</v>
      </c>
      <c r="S152" s="152">
        <v>0</v>
      </c>
      <c r="T152" s="153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160</v>
      </c>
      <c r="AT152" s="154" t="s">
        <v>157</v>
      </c>
      <c r="AU152" s="154" t="s">
        <v>86</v>
      </c>
      <c r="AY152" s="14" t="s">
        <v>154</v>
      </c>
      <c r="BE152" s="155">
        <f t="shared" si="3"/>
        <v>0</v>
      </c>
      <c r="BF152" s="155">
        <f t="shared" si="4"/>
        <v>0</v>
      </c>
      <c r="BG152" s="155">
        <f t="shared" si="5"/>
        <v>0</v>
      </c>
      <c r="BH152" s="155">
        <f t="shared" si="6"/>
        <v>0</v>
      </c>
      <c r="BI152" s="155">
        <f t="shared" si="7"/>
        <v>0</v>
      </c>
      <c r="BJ152" s="14" t="s">
        <v>86</v>
      </c>
      <c r="BK152" s="156">
        <f t="shared" si="8"/>
        <v>0</v>
      </c>
      <c r="BL152" s="14" t="s">
        <v>160</v>
      </c>
      <c r="BM152" s="154" t="s">
        <v>833</v>
      </c>
    </row>
    <row r="153" spans="1:65" s="2" customFormat="1" ht="24" customHeight="1">
      <c r="A153" s="26"/>
      <c r="B153" s="143"/>
      <c r="C153" s="144" t="s">
        <v>168</v>
      </c>
      <c r="D153" s="144" t="s">
        <v>157</v>
      </c>
      <c r="E153" s="145" t="s">
        <v>834</v>
      </c>
      <c r="F153" s="146" t="s">
        <v>835</v>
      </c>
      <c r="G153" s="147" t="s">
        <v>170</v>
      </c>
      <c r="H153" s="148">
        <v>2.4750000000000001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0.28999999999999998</v>
      </c>
      <c r="P153" s="152">
        <f t="shared" si="0"/>
        <v>0.71775</v>
      </c>
      <c r="Q153" s="152">
        <v>0</v>
      </c>
      <c r="R153" s="152">
        <f t="shared" si="1"/>
        <v>0</v>
      </c>
      <c r="S153" s="152">
        <v>0</v>
      </c>
      <c r="T153" s="153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160</v>
      </c>
      <c r="AT153" s="154" t="s">
        <v>157</v>
      </c>
      <c r="AU153" s="154" t="s">
        <v>86</v>
      </c>
      <c r="AY153" s="14" t="s">
        <v>154</v>
      </c>
      <c r="BE153" s="155">
        <f t="shared" si="3"/>
        <v>0</v>
      </c>
      <c r="BF153" s="155">
        <f t="shared" si="4"/>
        <v>0</v>
      </c>
      <c r="BG153" s="155">
        <f t="shared" si="5"/>
        <v>0</v>
      </c>
      <c r="BH153" s="155">
        <f t="shared" si="6"/>
        <v>0</v>
      </c>
      <c r="BI153" s="155">
        <f t="shared" si="7"/>
        <v>0</v>
      </c>
      <c r="BJ153" s="14" t="s">
        <v>86</v>
      </c>
      <c r="BK153" s="156">
        <f t="shared" si="8"/>
        <v>0</v>
      </c>
      <c r="BL153" s="14" t="s">
        <v>160</v>
      </c>
      <c r="BM153" s="154" t="s">
        <v>836</v>
      </c>
    </row>
    <row r="154" spans="1:65" s="2" customFormat="1" ht="16.5" customHeight="1">
      <c r="A154" s="26"/>
      <c r="B154" s="143"/>
      <c r="C154" s="144" t="s">
        <v>172</v>
      </c>
      <c r="D154" s="144" t="s">
        <v>157</v>
      </c>
      <c r="E154" s="145" t="s">
        <v>837</v>
      </c>
      <c r="F154" s="146" t="s">
        <v>838</v>
      </c>
      <c r="G154" s="147" t="s">
        <v>302</v>
      </c>
      <c r="H154" s="148">
        <v>4.4999999999999998E-2</v>
      </c>
      <c r="I154" s="148"/>
      <c r="J154" s="148"/>
      <c r="K154" s="149"/>
      <c r="L154" s="27"/>
      <c r="M154" s="150" t="s">
        <v>1</v>
      </c>
      <c r="N154" s="151" t="s">
        <v>39</v>
      </c>
      <c r="O154" s="152">
        <v>35.799520000000001</v>
      </c>
      <c r="P154" s="152">
        <f t="shared" si="0"/>
        <v>1.6109784</v>
      </c>
      <c r="Q154" s="152">
        <v>1.0152099999999999</v>
      </c>
      <c r="R154" s="152">
        <f t="shared" si="1"/>
        <v>4.5684449999999995E-2</v>
      </c>
      <c r="S154" s="152">
        <v>0</v>
      </c>
      <c r="T154" s="153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160</v>
      </c>
      <c r="AT154" s="154" t="s">
        <v>157</v>
      </c>
      <c r="AU154" s="154" t="s">
        <v>86</v>
      </c>
      <c r="AY154" s="14" t="s">
        <v>154</v>
      </c>
      <c r="BE154" s="155">
        <f t="shared" si="3"/>
        <v>0</v>
      </c>
      <c r="BF154" s="155">
        <f t="shared" si="4"/>
        <v>0</v>
      </c>
      <c r="BG154" s="155">
        <f t="shared" si="5"/>
        <v>0</v>
      </c>
      <c r="BH154" s="155">
        <f t="shared" si="6"/>
        <v>0</v>
      </c>
      <c r="BI154" s="155">
        <f t="shared" si="7"/>
        <v>0</v>
      </c>
      <c r="BJ154" s="14" t="s">
        <v>86</v>
      </c>
      <c r="BK154" s="156">
        <f t="shared" si="8"/>
        <v>0</v>
      </c>
      <c r="BL154" s="14" t="s">
        <v>160</v>
      </c>
      <c r="BM154" s="154" t="s">
        <v>839</v>
      </c>
    </row>
    <row r="155" spans="1:65" s="2" customFormat="1" ht="16.5" customHeight="1">
      <c r="A155" s="26"/>
      <c r="B155" s="143"/>
      <c r="C155" s="144" t="s">
        <v>177</v>
      </c>
      <c r="D155" s="144" t="s">
        <v>157</v>
      </c>
      <c r="E155" s="145" t="s">
        <v>840</v>
      </c>
      <c r="F155" s="146" t="s">
        <v>841</v>
      </c>
      <c r="G155" s="147" t="s">
        <v>175</v>
      </c>
      <c r="H155" s="148">
        <v>81.400000000000006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</v>
      </c>
      <c r="P155" s="152">
        <f t="shared" si="0"/>
        <v>0</v>
      </c>
      <c r="Q155" s="152">
        <v>0</v>
      </c>
      <c r="R155" s="152">
        <f t="shared" si="1"/>
        <v>0</v>
      </c>
      <c r="S155" s="152">
        <v>0</v>
      </c>
      <c r="T155" s="153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160</v>
      </c>
      <c r="AT155" s="154" t="s">
        <v>157</v>
      </c>
      <c r="AU155" s="154" t="s">
        <v>86</v>
      </c>
      <c r="AY155" s="14" t="s">
        <v>154</v>
      </c>
      <c r="BE155" s="155">
        <f t="shared" si="3"/>
        <v>0</v>
      </c>
      <c r="BF155" s="155">
        <f t="shared" si="4"/>
        <v>0</v>
      </c>
      <c r="BG155" s="155">
        <f t="shared" si="5"/>
        <v>0</v>
      </c>
      <c r="BH155" s="155">
        <f t="shared" si="6"/>
        <v>0</v>
      </c>
      <c r="BI155" s="155">
        <f t="shared" si="7"/>
        <v>0</v>
      </c>
      <c r="BJ155" s="14" t="s">
        <v>86</v>
      </c>
      <c r="BK155" s="156">
        <f t="shared" si="8"/>
        <v>0</v>
      </c>
      <c r="BL155" s="14" t="s">
        <v>160</v>
      </c>
      <c r="BM155" s="154" t="s">
        <v>842</v>
      </c>
    </row>
    <row r="156" spans="1:65" s="2" customFormat="1" ht="36" customHeight="1">
      <c r="A156" s="26"/>
      <c r="B156" s="143"/>
      <c r="C156" s="144" t="s">
        <v>181</v>
      </c>
      <c r="D156" s="144" t="s">
        <v>157</v>
      </c>
      <c r="E156" s="145" t="s">
        <v>843</v>
      </c>
      <c r="F156" s="146" t="s">
        <v>2475</v>
      </c>
      <c r="G156" s="147" t="s">
        <v>636</v>
      </c>
      <c r="H156" s="148">
        <v>4.9109999999999996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2.1608700000000001</v>
      </c>
      <c r="P156" s="152">
        <f t="shared" si="0"/>
        <v>10.61203257</v>
      </c>
      <c r="Q156" s="152">
        <v>0.64764999999999995</v>
      </c>
      <c r="R156" s="152">
        <f t="shared" si="1"/>
        <v>3.1806091499999996</v>
      </c>
      <c r="S156" s="152">
        <v>0</v>
      </c>
      <c r="T156" s="153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160</v>
      </c>
      <c r="AT156" s="154" t="s">
        <v>157</v>
      </c>
      <c r="AU156" s="154" t="s">
        <v>86</v>
      </c>
      <c r="AY156" s="14" t="s">
        <v>154</v>
      </c>
      <c r="BE156" s="155">
        <f t="shared" si="3"/>
        <v>0</v>
      </c>
      <c r="BF156" s="155">
        <f t="shared" si="4"/>
        <v>0</v>
      </c>
      <c r="BG156" s="155">
        <f t="shared" si="5"/>
        <v>0</v>
      </c>
      <c r="BH156" s="155">
        <f t="shared" si="6"/>
        <v>0</v>
      </c>
      <c r="BI156" s="155">
        <f t="shared" si="7"/>
        <v>0</v>
      </c>
      <c r="BJ156" s="14" t="s">
        <v>86</v>
      </c>
      <c r="BK156" s="156">
        <f t="shared" si="8"/>
        <v>0</v>
      </c>
      <c r="BL156" s="14" t="s">
        <v>160</v>
      </c>
      <c r="BM156" s="154" t="s">
        <v>844</v>
      </c>
    </row>
    <row r="157" spans="1:65" s="2" customFormat="1" ht="24" customHeight="1">
      <c r="A157" s="26"/>
      <c r="B157" s="143"/>
      <c r="C157" s="144" t="s">
        <v>184</v>
      </c>
      <c r="D157" s="144" t="s">
        <v>157</v>
      </c>
      <c r="E157" s="145" t="s">
        <v>845</v>
      </c>
      <c r="F157" s="146" t="s">
        <v>2476</v>
      </c>
      <c r="G157" s="147" t="s">
        <v>159</v>
      </c>
      <c r="H157" s="148">
        <v>1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0.17471</v>
      </c>
      <c r="P157" s="152">
        <f t="shared" si="0"/>
        <v>0.17471</v>
      </c>
      <c r="Q157" s="152">
        <v>1.82766E-2</v>
      </c>
      <c r="R157" s="152">
        <f t="shared" si="1"/>
        <v>1.82766E-2</v>
      </c>
      <c r="S157" s="152">
        <v>0</v>
      </c>
      <c r="T157" s="153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160</v>
      </c>
      <c r="AT157" s="154" t="s">
        <v>157</v>
      </c>
      <c r="AU157" s="154" t="s">
        <v>86</v>
      </c>
      <c r="AY157" s="14" t="s">
        <v>154</v>
      </c>
      <c r="BE157" s="155">
        <f t="shared" si="3"/>
        <v>0</v>
      </c>
      <c r="BF157" s="155">
        <f t="shared" si="4"/>
        <v>0</v>
      </c>
      <c r="BG157" s="155">
        <f t="shared" si="5"/>
        <v>0</v>
      </c>
      <c r="BH157" s="155">
        <f t="shared" si="6"/>
        <v>0</v>
      </c>
      <c r="BI157" s="155">
        <f t="shared" si="7"/>
        <v>0</v>
      </c>
      <c r="BJ157" s="14" t="s">
        <v>86</v>
      </c>
      <c r="BK157" s="156">
        <f t="shared" si="8"/>
        <v>0</v>
      </c>
      <c r="BL157" s="14" t="s">
        <v>160</v>
      </c>
      <c r="BM157" s="154" t="s">
        <v>846</v>
      </c>
    </row>
    <row r="158" spans="1:65" s="2" customFormat="1" ht="24" customHeight="1">
      <c r="A158" s="26"/>
      <c r="B158" s="143"/>
      <c r="C158" s="144" t="s">
        <v>189</v>
      </c>
      <c r="D158" s="144" t="s">
        <v>157</v>
      </c>
      <c r="E158" s="145" t="s">
        <v>158</v>
      </c>
      <c r="F158" s="146" t="s">
        <v>2454</v>
      </c>
      <c r="G158" s="147" t="s">
        <v>159</v>
      </c>
      <c r="H158" s="148">
        <v>6</v>
      </c>
      <c r="I158" s="148"/>
      <c r="J158" s="148"/>
      <c r="K158" s="149"/>
      <c r="L158" s="27"/>
      <c r="M158" s="150" t="s">
        <v>1</v>
      </c>
      <c r="N158" s="151" t="s">
        <v>39</v>
      </c>
      <c r="O158" s="152">
        <v>0.17499000000000001</v>
      </c>
      <c r="P158" s="152">
        <f t="shared" si="0"/>
        <v>1.0499400000000001</v>
      </c>
      <c r="Q158" s="152">
        <v>2.0651800000000001E-2</v>
      </c>
      <c r="R158" s="152">
        <f t="shared" si="1"/>
        <v>0.12391080000000002</v>
      </c>
      <c r="S158" s="152">
        <v>0</v>
      </c>
      <c r="T158" s="153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160</v>
      </c>
      <c r="AT158" s="154" t="s">
        <v>157</v>
      </c>
      <c r="AU158" s="154" t="s">
        <v>86</v>
      </c>
      <c r="AY158" s="14" t="s">
        <v>154</v>
      </c>
      <c r="BE158" s="155">
        <f t="shared" si="3"/>
        <v>0</v>
      </c>
      <c r="BF158" s="155">
        <f t="shared" si="4"/>
        <v>0</v>
      </c>
      <c r="BG158" s="155">
        <f t="shared" si="5"/>
        <v>0</v>
      </c>
      <c r="BH158" s="155">
        <f t="shared" si="6"/>
        <v>0</v>
      </c>
      <c r="BI158" s="155">
        <f t="shared" si="7"/>
        <v>0</v>
      </c>
      <c r="BJ158" s="14" t="s">
        <v>86</v>
      </c>
      <c r="BK158" s="156">
        <f t="shared" si="8"/>
        <v>0</v>
      </c>
      <c r="BL158" s="14" t="s">
        <v>160</v>
      </c>
      <c r="BM158" s="154" t="s">
        <v>161</v>
      </c>
    </row>
    <row r="159" spans="1:65" s="2" customFormat="1" ht="24" customHeight="1">
      <c r="A159" s="26"/>
      <c r="B159" s="143"/>
      <c r="C159" s="144" t="s">
        <v>193</v>
      </c>
      <c r="D159" s="144" t="s">
        <v>157</v>
      </c>
      <c r="E159" s="145" t="s">
        <v>162</v>
      </c>
      <c r="F159" s="146" t="s">
        <v>2455</v>
      </c>
      <c r="G159" s="147" t="s">
        <v>159</v>
      </c>
      <c r="H159" s="148">
        <v>1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0.22697000000000001</v>
      </c>
      <c r="P159" s="152">
        <f t="shared" si="0"/>
        <v>0.22697000000000001</v>
      </c>
      <c r="Q159" s="152">
        <v>2.7777400000000001E-2</v>
      </c>
      <c r="R159" s="152">
        <f t="shared" si="1"/>
        <v>2.7777400000000001E-2</v>
      </c>
      <c r="S159" s="152">
        <v>0</v>
      </c>
      <c r="T159" s="153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160</v>
      </c>
      <c r="AT159" s="154" t="s">
        <v>157</v>
      </c>
      <c r="AU159" s="154" t="s">
        <v>86</v>
      </c>
      <c r="AY159" s="14" t="s">
        <v>154</v>
      </c>
      <c r="BE159" s="155">
        <f t="shared" si="3"/>
        <v>0</v>
      </c>
      <c r="BF159" s="155">
        <f t="shared" si="4"/>
        <v>0</v>
      </c>
      <c r="BG159" s="155">
        <f t="shared" si="5"/>
        <v>0</v>
      </c>
      <c r="BH159" s="155">
        <f t="shared" si="6"/>
        <v>0</v>
      </c>
      <c r="BI159" s="155">
        <f t="shared" si="7"/>
        <v>0</v>
      </c>
      <c r="BJ159" s="14" t="s">
        <v>86</v>
      </c>
      <c r="BK159" s="156">
        <f t="shared" si="8"/>
        <v>0</v>
      </c>
      <c r="BL159" s="14" t="s">
        <v>160</v>
      </c>
      <c r="BM159" s="154" t="s">
        <v>163</v>
      </c>
    </row>
    <row r="160" spans="1:65" s="2" customFormat="1" ht="24" customHeight="1">
      <c r="A160" s="26"/>
      <c r="B160" s="143"/>
      <c r="C160" s="144" t="s">
        <v>196</v>
      </c>
      <c r="D160" s="144" t="s">
        <v>157</v>
      </c>
      <c r="E160" s="145" t="s">
        <v>164</v>
      </c>
      <c r="F160" s="146" t="s">
        <v>2456</v>
      </c>
      <c r="G160" s="147" t="s">
        <v>159</v>
      </c>
      <c r="H160" s="148">
        <v>1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0.22774</v>
      </c>
      <c r="P160" s="152">
        <f t="shared" si="0"/>
        <v>0.22774</v>
      </c>
      <c r="Q160" s="152">
        <v>3.32526E-2</v>
      </c>
      <c r="R160" s="152">
        <f t="shared" si="1"/>
        <v>3.32526E-2</v>
      </c>
      <c r="S160" s="152">
        <v>0</v>
      </c>
      <c r="T160" s="153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160</v>
      </c>
      <c r="AT160" s="154" t="s">
        <v>157</v>
      </c>
      <c r="AU160" s="154" t="s">
        <v>86</v>
      </c>
      <c r="AY160" s="14" t="s">
        <v>154</v>
      </c>
      <c r="BE160" s="155">
        <f t="shared" si="3"/>
        <v>0</v>
      </c>
      <c r="BF160" s="155">
        <f t="shared" si="4"/>
        <v>0</v>
      </c>
      <c r="BG160" s="155">
        <f t="shared" si="5"/>
        <v>0</v>
      </c>
      <c r="BH160" s="155">
        <f t="shared" si="6"/>
        <v>0</v>
      </c>
      <c r="BI160" s="155">
        <f t="shared" si="7"/>
        <v>0</v>
      </c>
      <c r="BJ160" s="14" t="s">
        <v>86</v>
      </c>
      <c r="BK160" s="156">
        <f t="shared" si="8"/>
        <v>0</v>
      </c>
      <c r="BL160" s="14" t="s">
        <v>160</v>
      </c>
      <c r="BM160" s="154" t="s">
        <v>165</v>
      </c>
    </row>
    <row r="161" spans="1:65" s="2" customFormat="1" ht="24" customHeight="1">
      <c r="A161" s="26"/>
      <c r="B161" s="143"/>
      <c r="C161" s="144" t="s">
        <v>199</v>
      </c>
      <c r="D161" s="144" t="s">
        <v>157</v>
      </c>
      <c r="E161" s="145" t="s">
        <v>847</v>
      </c>
      <c r="F161" s="146" t="s">
        <v>2477</v>
      </c>
      <c r="G161" s="147" t="s">
        <v>159</v>
      </c>
      <c r="H161" s="148">
        <v>1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0.36242000000000002</v>
      </c>
      <c r="P161" s="152">
        <f t="shared" si="0"/>
        <v>0.36242000000000002</v>
      </c>
      <c r="Q161" s="152">
        <v>0.11967</v>
      </c>
      <c r="R161" s="152">
        <f t="shared" si="1"/>
        <v>0.11967</v>
      </c>
      <c r="S161" s="152">
        <v>0</v>
      </c>
      <c r="T161" s="153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160</v>
      </c>
      <c r="AT161" s="154" t="s">
        <v>157</v>
      </c>
      <c r="AU161" s="154" t="s">
        <v>86</v>
      </c>
      <c r="AY161" s="14" t="s">
        <v>154</v>
      </c>
      <c r="BE161" s="155">
        <f t="shared" si="3"/>
        <v>0</v>
      </c>
      <c r="BF161" s="155">
        <f t="shared" si="4"/>
        <v>0</v>
      </c>
      <c r="BG161" s="155">
        <f t="shared" si="5"/>
        <v>0</v>
      </c>
      <c r="BH161" s="155">
        <f t="shared" si="6"/>
        <v>0</v>
      </c>
      <c r="BI161" s="155">
        <f t="shared" si="7"/>
        <v>0</v>
      </c>
      <c r="BJ161" s="14" t="s">
        <v>86</v>
      </c>
      <c r="BK161" s="156">
        <f t="shared" si="8"/>
        <v>0</v>
      </c>
      <c r="BL161" s="14" t="s">
        <v>160</v>
      </c>
      <c r="BM161" s="154" t="s">
        <v>848</v>
      </c>
    </row>
    <row r="162" spans="1:65" s="2" customFormat="1" ht="24" customHeight="1">
      <c r="A162" s="26"/>
      <c r="B162" s="143"/>
      <c r="C162" s="144" t="s">
        <v>202</v>
      </c>
      <c r="D162" s="144" t="s">
        <v>157</v>
      </c>
      <c r="E162" s="145" t="s">
        <v>169</v>
      </c>
      <c r="F162" s="146" t="s">
        <v>2447</v>
      </c>
      <c r="G162" s="147" t="s">
        <v>170</v>
      </c>
      <c r="H162" s="148">
        <v>1.8180000000000001</v>
      </c>
      <c r="I162" s="148"/>
      <c r="J162" s="148"/>
      <c r="K162" s="149"/>
      <c r="L162" s="27"/>
      <c r="M162" s="150" t="s">
        <v>1</v>
      </c>
      <c r="N162" s="151" t="s">
        <v>39</v>
      </c>
      <c r="O162" s="152">
        <v>0.45749000000000001</v>
      </c>
      <c r="P162" s="152">
        <f t="shared" si="0"/>
        <v>0.83171682000000002</v>
      </c>
      <c r="Q162" s="152">
        <v>0.10466</v>
      </c>
      <c r="R162" s="152">
        <f t="shared" si="1"/>
        <v>0.19027188</v>
      </c>
      <c r="S162" s="152">
        <v>0</v>
      </c>
      <c r="T162" s="153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160</v>
      </c>
      <c r="AT162" s="154" t="s">
        <v>157</v>
      </c>
      <c r="AU162" s="154" t="s">
        <v>86</v>
      </c>
      <c r="AY162" s="14" t="s">
        <v>154</v>
      </c>
      <c r="BE162" s="155">
        <f t="shared" si="3"/>
        <v>0</v>
      </c>
      <c r="BF162" s="155">
        <f t="shared" si="4"/>
        <v>0</v>
      </c>
      <c r="BG162" s="155">
        <f t="shared" si="5"/>
        <v>0</v>
      </c>
      <c r="BH162" s="155">
        <f t="shared" si="6"/>
        <v>0</v>
      </c>
      <c r="BI162" s="155">
        <f t="shared" si="7"/>
        <v>0</v>
      </c>
      <c r="BJ162" s="14" t="s">
        <v>86</v>
      </c>
      <c r="BK162" s="156">
        <f t="shared" si="8"/>
        <v>0</v>
      </c>
      <c r="BL162" s="14" t="s">
        <v>160</v>
      </c>
      <c r="BM162" s="154" t="s">
        <v>171</v>
      </c>
    </row>
    <row r="163" spans="1:65" s="2" customFormat="1" ht="24" customHeight="1">
      <c r="A163" s="26"/>
      <c r="B163" s="143"/>
      <c r="C163" s="144" t="s">
        <v>205</v>
      </c>
      <c r="D163" s="144" t="s">
        <v>157</v>
      </c>
      <c r="E163" s="145" t="s">
        <v>849</v>
      </c>
      <c r="F163" s="146" t="s">
        <v>2478</v>
      </c>
      <c r="G163" s="147" t="s">
        <v>170</v>
      </c>
      <c r="H163" s="148">
        <v>21.6</v>
      </c>
      <c r="I163" s="148"/>
      <c r="J163" s="148"/>
      <c r="K163" s="149"/>
      <c r="L163" s="27"/>
      <c r="M163" s="150" t="s">
        <v>1</v>
      </c>
      <c r="N163" s="151" t="s">
        <v>39</v>
      </c>
      <c r="O163" s="152">
        <v>0.63410999999999995</v>
      </c>
      <c r="P163" s="152">
        <f t="shared" si="0"/>
        <v>13.696776</v>
      </c>
      <c r="Q163" s="152">
        <v>0.2231398</v>
      </c>
      <c r="R163" s="152">
        <f t="shared" si="1"/>
        <v>4.8198196800000002</v>
      </c>
      <c r="S163" s="152">
        <v>0</v>
      </c>
      <c r="T163" s="153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4" t="s">
        <v>160</v>
      </c>
      <c r="AT163" s="154" t="s">
        <v>157</v>
      </c>
      <c r="AU163" s="154" t="s">
        <v>86</v>
      </c>
      <c r="AY163" s="14" t="s">
        <v>154</v>
      </c>
      <c r="BE163" s="155">
        <f t="shared" si="3"/>
        <v>0</v>
      </c>
      <c r="BF163" s="155">
        <f t="shared" si="4"/>
        <v>0</v>
      </c>
      <c r="BG163" s="155">
        <f t="shared" si="5"/>
        <v>0</v>
      </c>
      <c r="BH163" s="155">
        <f t="shared" si="6"/>
        <v>0</v>
      </c>
      <c r="BI163" s="155">
        <f t="shared" si="7"/>
        <v>0</v>
      </c>
      <c r="BJ163" s="14" t="s">
        <v>86</v>
      </c>
      <c r="BK163" s="156">
        <f t="shared" si="8"/>
        <v>0</v>
      </c>
      <c r="BL163" s="14" t="s">
        <v>160</v>
      </c>
      <c r="BM163" s="154" t="s">
        <v>850</v>
      </c>
    </row>
    <row r="164" spans="1:65" s="2" customFormat="1" ht="24" customHeight="1">
      <c r="A164" s="26"/>
      <c r="B164" s="143"/>
      <c r="C164" s="144" t="s">
        <v>209</v>
      </c>
      <c r="D164" s="144" t="s">
        <v>157</v>
      </c>
      <c r="E164" s="145" t="s">
        <v>173</v>
      </c>
      <c r="F164" s="146" t="s">
        <v>174</v>
      </c>
      <c r="G164" s="147" t="s">
        <v>175</v>
      </c>
      <c r="H164" s="148">
        <v>12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0.30002000000000001</v>
      </c>
      <c r="P164" s="152">
        <f t="shared" si="0"/>
        <v>3.6002400000000003</v>
      </c>
      <c r="Q164" s="152">
        <v>8.0000000000000007E-5</v>
      </c>
      <c r="R164" s="152">
        <f t="shared" si="1"/>
        <v>9.6000000000000013E-4</v>
      </c>
      <c r="S164" s="152">
        <v>0</v>
      </c>
      <c r="T164" s="153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160</v>
      </c>
      <c r="AT164" s="154" t="s">
        <v>157</v>
      </c>
      <c r="AU164" s="154" t="s">
        <v>86</v>
      </c>
      <c r="AY164" s="14" t="s">
        <v>154</v>
      </c>
      <c r="BE164" s="155">
        <f t="shared" si="3"/>
        <v>0</v>
      </c>
      <c r="BF164" s="155">
        <f t="shared" si="4"/>
        <v>0</v>
      </c>
      <c r="BG164" s="155">
        <f t="shared" si="5"/>
        <v>0</v>
      </c>
      <c r="BH164" s="155">
        <f t="shared" si="6"/>
        <v>0</v>
      </c>
      <c r="BI164" s="155">
        <f t="shared" si="7"/>
        <v>0</v>
      </c>
      <c r="BJ164" s="14" t="s">
        <v>86</v>
      </c>
      <c r="BK164" s="156">
        <f t="shared" si="8"/>
        <v>0</v>
      </c>
      <c r="BL164" s="14" t="s">
        <v>160</v>
      </c>
      <c r="BM164" s="154" t="s">
        <v>176</v>
      </c>
    </row>
    <row r="165" spans="1:65" s="2" customFormat="1" ht="36" customHeight="1">
      <c r="A165" s="26"/>
      <c r="B165" s="143"/>
      <c r="C165" s="144" t="s">
        <v>213</v>
      </c>
      <c r="D165" s="144" t="s">
        <v>157</v>
      </c>
      <c r="E165" s="145" t="s">
        <v>178</v>
      </c>
      <c r="F165" s="146" t="s">
        <v>179</v>
      </c>
      <c r="G165" s="147" t="s">
        <v>175</v>
      </c>
      <c r="H165" s="148">
        <v>2.85</v>
      </c>
      <c r="I165" s="148"/>
      <c r="J165" s="148"/>
      <c r="K165" s="149"/>
      <c r="L165" s="27"/>
      <c r="M165" s="150" t="s">
        <v>1</v>
      </c>
      <c r="N165" s="151" t="s">
        <v>39</v>
      </c>
      <c r="O165" s="152">
        <v>0.27001999999999998</v>
      </c>
      <c r="P165" s="152">
        <f t="shared" si="0"/>
        <v>0.76955699999999994</v>
      </c>
      <c r="Q165" s="152">
        <v>2.7599999999999999E-4</v>
      </c>
      <c r="R165" s="152">
        <f t="shared" si="1"/>
        <v>7.8660000000000004E-4</v>
      </c>
      <c r="S165" s="152">
        <v>0</v>
      </c>
      <c r="T165" s="153">
        <f t="shared" si="2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160</v>
      </c>
      <c r="AT165" s="154" t="s">
        <v>157</v>
      </c>
      <c r="AU165" s="154" t="s">
        <v>86</v>
      </c>
      <c r="AY165" s="14" t="s">
        <v>154</v>
      </c>
      <c r="BE165" s="155">
        <f t="shared" si="3"/>
        <v>0</v>
      </c>
      <c r="BF165" s="155">
        <f t="shared" si="4"/>
        <v>0</v>
      </c>
      <c r="BG165" s="155">
        <f t="shared" si="5"/>
        <v>0</v>
      </c>
      <c r="BH165" s="155">
        <f t="shared" si="6"/>
        <v>0</v>
      </c>
      <c r="BI165" s="155">
        <f t="shared" si="7"/>
        <v>0</v>
      </c>
      <c r="BJ165" s="14" t="s">
        <v>86</v>
      </c>
      <c r="BK165" s="156">
        <f t="shared" si="8"/>
        <v>0</v>
      </c>
      <c r="BL165" s="14" t="s">
        <v>160</v>
      </c>
      <c r="BM165" s="154" t="s">
        <v>180</v>
      </c>
    </row>
    <row r="166" spans="1:65" s="2" customFormat="1" ht="24" customHeight="1">
      <c r="A166" s="26"/>
      <c r="B166" s="143"/>
      <c r="C166" s="144" t="s">
        <v>217</v>
      </c>
      <c r="D166" s="144" t="s">
        <v>157</v>
      </c>
      <c r="E166" s="145" t="s">
        <v>182</v>
      </c>
      <c r="F166" s="146" t="s">
        <v>2457</v>
      </c>
      <c r="G166" s="147" t="s">
        <v>170</v>
      </c>
      <c r="H166" s="148">
        <v>64.138999999999996</v>
      </c>
      <c r="I166" s="148"/>
      <c r="J166" s="148"/>
      <c r="K166" s="149"/>
      <c r="L166" s="27"/>
      <c r="M166" s="150" t="s">
        <v>1</v>
      </c>
      <c r="N166" s="151" t="s">
        <v>39</v>
      </c>
      <c r="O166" s="152">
        <v>0.44090000000000001</v>
      </c>
      <c r="P166" s="152">
        <f t="shared" si="0"/>
        <v>28.2788851</v>
      </c>
      <c r="Q166" s="152">
        <v>0.1077805</v>
      </c>
      <c r="R166" s="152">
        <f t="shared" si="1"/>
        <v>6.9129334894999994</v>
      </c>
      <c r="S166" s="152">
        <v>0</v>
      </c>
      <c r="T166" s="153">
        <f t="shared" si="2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160</v>
      </c>
      <c r="AT166" s="154" t="s">
        <v>157</v>
      </c>
      <c r="AU166" s="154" t="s">
        <v>86</v>
      </c>
      <c r="AY166" s="14" t="s">
        <v>154</v>
      </c>
      <c r="BE166" s="155">
        <f t="shared" si="3"/>
        <v>0</v>
      </c>
      <c r="BF166" s="155">
        <f t="shared" si="4"/>
        <v>0</v>
      </c>
      <c r="BG166" s="155">
        <f t="shared" si="5"/>
        <v>0</v>
      </c>
      <c r="BH166" s="155">
        <f t="shared" si="6"/>
        <v>0</v>
      </c>
      <c r="BI166" s="155">
        <f t="shared" si="7"/>
        <v>0</v>
      </c>
      <c r="BJ166" s="14" t="s">
        <v>86</v>
      </c>
      <c r="BK166" s="156">
        <f t="shared" si="8"/>
        <v>0</v>
      </c>
      <c r="BL166" s="14" t="s">
        <v>160</v>
      </c>
      <c r="BM166" s="154" t="s">
        <v>183</v>
      </c>
    </row>
    <row r="167" spans="1:65" s="2" customFormat="1" ht="24" customHeight="1">
      <c r="A167" s="26"/>
      <c r="B167" s="143"/>
      <c r="C167" s="144" t="s">
        <v>221</v>
      </c>
      <c r="D167" s="144" t="s">
        <v>157</v>
      </c>
      <c r="E167" s="145" t="s">
        <v>185</v>
      </c>
      <c r="F167" s="146" t="s">
        <v>186</v>
      </c>
      <c r="G167" s="147" t="s">
        <v>175</v>
      </c>
      <c r="H167" s="148">
        <v>20.92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0.19</v>
      </c>
      <c r="P167" s="152">
        <f t="shared" si="0"/>
        <v>3.9748000000000006</v>
      </c>
      <c r="Q167" s="152">
        <v>1.1E-4</v>
      </c>
      <c r="R167" s="152">
        <f t="shared" si="1"/>
        <v>2.3012000000000002E-3</v>
      </c>
      <c r="S167" s="152">
        <v>0</v>
      </c>
      <c r="T167" s="153">
        <f t="shared" si="2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160</v>
      </c>
      <c r="AT167" s="154" t="s">
        <v>157</v>
      </c>
      <c r="AU167" s="154" t="s">
        <v>86</v>
      </c>
      <c r="AY167" s="14" t="s">
        <v>154</v>
      </c>
      <c r="BE167" s="155">
        <f t="shared" si="3"/>
        <v>0</v>
      </c>
      <c r="BF167" s="155">
        <f t="shared" si="4"/>
        <v>0</v>
      </c>
      <c r="BG167" s="155">
        <f t="shared" si="5"/>
        <v>0</v>
      </c>
      <c r="BH167" s="155">
        <f t="shared" si="6"/>
        <v>0</v>
      </c>
      <c r="BI167" s="155">
        <f t="shared" si="7"/>
        <v>0</v>
      </c>
      <c r="BJ167" s="14" t="s">
        <v>86</v>
      </c>
      <c r="BK167" s="156">
        <f t="shared" si="8"/>
        <v>0</v>
      </c>
      <c r="BL167" s="14" t="s">
        <v>160</v>
      </c>
      <c r="BM167" s="154" t="s">
        <v>187</v>
      </c>
    </row>
    <row r="168" spans="1:65" s="12" customFormat="1" ht="23" customHeight="1">
      <c r="B168" s="131"/>
      <c r="D168" s="132" t="s">
        <v>72</v>
      </c>
      <c r="E168" s="141" t="s">
        <v>160</v>
      </c>
      <c r="F168" s="141" t="s">
        <v>851</v>
      </c>
      <c r="J168" s="142"/>
      <c r="L168" s="131"/>
      <c r="M168" s="135"/>
      <c r="N168" s="136"/>
      <c r="O168" s="136"/>
      <c r="P168" s="137">
        <f>SUM(P169:P174)</f>
        <v>8.0246137700000002</v>
      </c>
      <c r="Q168" s="136"/>
      <c r="R168" s="137">
        <f>SUM(R169:R174)</f>
        <v>3.4004635825199991</v>
      </c>
      <c r="S168" s="136"/>
      <c r="T168" s="138">
        <f>SUM(T169:T174)</f>
        <v>0</v>
      </c>
      <c r="AR168" s="132" t="s">
        <v>80</v>
      </c>
      <c r="AT168" s="139" t="s">
        <v>72</v>
      </c>
      <c r="AU168" s="139" t="s">
        <v>80</v>
      </c>
      <c r="AY168" s="132" t="s">
        <v>154</v>
      </c>
      <c r="BK168" s="140">
        <f>SUM(BK169:BK174)</f>
        <v>0</v>
      </c>
    </row>
    <row r="169" spans="1:65" s="2" customFormat="1" ht="16.5" customHeight="1">
      <c r="A169" s="26"/>
      <c r="B169" s="143"/>
      <c r="C169" s="144" t="s">
        <v>7</v>
      </c>
      <c r="D169" s="144" t="s">
        <v>157</v>
      </c>
      <c r="E169" s="145" t="s">
        <v>852</v>
      </c>
      <c r="F169" s="146" t="s">
        <v>853</v>
      </c>
      <c r="G169" s="147" t="s">
        <v>636</v>
      </c>
      <c r="H169" s="148">
        <v>1.5229999999999999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2.6242399999999999</v>
      </c>
      <c r="P169" s="152">
        <f t="shared" ref="P169:P174" si="9">O169*H169</f>
        <v>3.9967175199999998</v>
      </c>
      <c r="Q169" s="152">
        <v>2.1941492399999998</v>
      </c>
      <c r="R169" s="152">
        <f t="shared" ref="R169:R174" si="10">Q169*H169</f>
        <v>3.3416892925199995</v>
      </c>
      <c r="S169" s="152">
        <v>0</v>
      </c>
      <c r="T169" s="153">
        <f t="shared" ref="T169:T174" si="11"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160</v>
      </c>
      <c r="AT169" s="154" t="s">
        <v>157</v>
      </c>
      <c r="AU169" s="154" t="s">
        <v>86</v>
      </c>
      <c r="AY169" s="14" t="s">
        <v>154</v>
      </c>
      <c r="BE169" s="155">
        <f t="shared" ref="BE169:BE174" si="12">IF(N169="základná",J169,0)</f>
        <v>0</v>
      </c>
      <c r="BF169" s="155">
        <f t="shared" ref="BF169:BF174" si="13">IF(N169="znížená",J169,0)</f>
        <v>0</v>
      </c>
      <c r="BG169" s="155">
        <f t="shared" ref="BG169:BG174" si="14">IF(N169="zákl. prenesená",J169,0)</f>
        <v>0</v>
      </c>
      <c r="BH169" s="155">
        <f t="shared" ref="BH169:BH174" si="15">IF(N169="zníž. prenesená",J169,0)</f>
        <v>0</v>
      </c>
      <c r="BI169" s="155">
        <f t="shared" ref="BI169:BI174" si="16">IF(N169="nulová",J169,0)</f>
        <v>0</v>
      </c>
      <c r="BJ169" s="14" t="s">
        <v>86</v>
      </c>
      <c r="BK169" s="156">
        <f t="shared" ref="BK169:BK174" si="17">ROUND(I169*H169,3)</f>
        <v>0</v>
      </c>
      <c r="BL169" s="14" t="s">
        <v>160</v>
      </c>
      <c r="BM169" s="154" t="s">
        <v>854</v>
      </c>
    </row>
    <row r="170" spans="1:65" s="2" customFormat="1" ht="24" customHeight="1">
      <c r="A170" s="26"/>
      <c r="B170" s="143"/>
      <c r="C170" s="144" t="s">
        <v>228</v>
      </c>
      <c r="D170" s="144" t="s">
        <v>157</v>
      </c>
      <c r="E170" s="145" t="s">
        <v>855</v>
      </c>
      <c r="F170" s="146" t="s">
        <v>856</v>
      </c>
      <c r="G170" s="147" t="s">
        <v>170</v>
      </c>
      <c r="H170" s="148">
        <v>1.742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0.83469000000000004</v>
      </c>
      <c r="P170" s="152">
        <f t="shared" si="9"/>
        <v>1.4540299800000001</v>
      </c>
      <c r="Q170" s="152">
        <v>2.3560000000000001E-2</v>
      </c>
      <c r="R170" s="152">
        <f t="shared" si="10"/>
        <v>4.1041520000000005E-2</v>
      </c>
      <c r="S170" s="152">
        <v>0</v>
      </c>
      <c r="T170" s="15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160</v>
      </c>
      <c r="AT170" s="154" t="s">
        <v>157</v>
      </c>
      <c r="AU170" s="154" t="s">
        <v>86</v>
      </c>
      <c r="AY170" s="14" t="s">
        <v>154</v>
      </c>
      <c r="BE170" s="155">
        <f t="shared" si="12"/>
        <v>0</v>
      </c>
      <c r="BF170" s="155">
        <f t="shared" si="13"/>
        <v>0</v>
      </c>
      <c r="BG170" s="155">
        <f t="shared" si="14"/>
        <v>0</v>
      </c>
      <c r="BH170" s="155">
        <f t="shared" si="15"/>
        <v>0</v>
      </c>
      <c r="BI170" s="155">
        <f t="shared" si="16"/>
        <v>0</v>
      </c>
      <c r="BJ170" s="14" t="s">
        <v>86</v>
      </c>
      <c r="BK170" s="156">
        <f t="shared" si="17"/>
        <v>0</v>
      </c>
      <c r="BL170" s="14" t="s">
        <v>160</v>
      </c>
      <c r="BM170" s="154" t="s">
        <v>857</v>
      </c>
    </row>
    <row r="171" spans="1:65" s="2" customFormat="1" ht="24" customHeight="1">
      <c r="A171" s="26"/>
      <c r="B171" s="143"/>
      <c r="C171" s="144" t="s">
        <v>234</v>
      </c>
      <c r="D171" s="144" t="s">
        <v>157</v>
      </c>
      <c r="E171" s="145" t="s">
        <v>858</v>
      </c>
      <c r="F171" s="146" t="s">
        <v>859</v>
      </c>
      <c r="G171" s="147" t="s">
        <v>170</v>
      </c>
      <c r="H171" s="148">
        <v>1.742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0.25900000000000001</v>
      </c>
      <c r="P171" s="152">
        <f t="shared" si="9"/>
        <v>0.45117800000000002</v>
      </c>
      <c r="Q171" s="152">
        <v>0</v>
      </c>
      <c r="R171" s="152">
        <f t="shared" si="10"/>
        <v>0</v>
      </c>
      <c r="S171" s="152">
        <v>0</v>
      </c>
      <c r="T171" s="15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160</v>
      </c>
      <c r="AT171" s="154" t="s">
        <v>157</v>
      </c>
      <c r="AU171" s="154" t="s">
        <v>86</v>
      </c>
      <c r="AY171" s="14" t="s">
        <v>154</v>
      </c>
      <c r="BE171" s="155">
        <f t="shared" si="12"/>
        <v>0</v>
      </c>
      <c r="BF171" s="155">
        <f t="shared" si="13"/>
        <v>0</v>
      </c>
      <c r="BG171" s="155">
        <f t="shared" si="14"/>
        <v>0</v>
      </c>
      <c r="BH171" s="155">
        <f t="shared" si="15"/>
        <v>0</v>
      </c>
      <c r="BI171" s="155">
        <f t="shared" si="16"/>
        <v>0</v>
      </c>
      <c r="BJ171" s="14" t="s">
        <v>86</v>
      </c>
      <c r="BK171" s="156">
        <f t="shared" si="17"/>
        <v>0</v>
      </c>
      <c r="BL171" s="14" t="s">
        <v>160</v>
      </c>
      <c r="BM171" s="154" t="s">
        <v>860</v>
      </c>
    </row>
    <row r="172" spans="1:65" s="2" customFormat="1" ht="24" customHeight="1">
      <c r="A172" s="26"/>
      <c r="B172" s="143"/>
      <c r="C172" s="144" t="s">
        <v>238</v>
      </c>
      <c r="D172" s="144" t="s">
        <v>157</v>
      </c>
      <c r="E172" s="145" t="s">
        <v>861</v>
      </c>
      <c r="F172" s="146" t="s">
        <v>862</v>
      </c>
      <c r="G172" s="147" t="s">
        <v>175</v>
      </c>
      <c r="H172" s="148">
        <v>9.6000000000000002E-2</v>
      </c>
      <c r="I172" s="148"/>
      <c r="J172" s="148"/>
      <c r="K172" s="149"/>
      <c r="L172" s="27"/>
      <c r="M172" s="150" t="s">
        <v>1</v>
      </c>
      <c r="N172" s="151" t="s">
        <v>39</v>
      </c>
      <c r="O172" s="152">
        <v>0.38563999999999998</v>
      </c>
      <c r="P172" s="152">
        <f t="shared" si="9"/>
        <v>3.7021439999999996E-2</v>
      </c>
      <c r="Q172" s="152">
        <v>9.9099999999999994E-2</v>
      </c>
      <c r="R172" s="152">
        <f t="shared" si="10"/>
        <v>9.5135999999999988E-3</v>
      </c>
      <c r="S172" s="152">
        <v>0</v>
      </c>
      <c r="T172" s="15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160</v>
      </c>
      <c r="AT172" s="154" t="s">
        <v>157</v>
      </c>
      <c r="AU172" s="154" t="s">
        <v>86</v>
      </c>
      <c r="AY172" s="14" t="s">
        <v>154</v>
      </c>
      <c r="BE172" s="155">
        <f t="shared" si="12"/>
        <v>0</v>
      </c>
      <c r="BF172" s="155">
        <f t="shared" si="13"/>
        <v>0</v>
      </c>
      <c r="BG172" s="155">
        <f t="shared" si="14"/>
        <v>0</v>
      </c>
      <c r="BH172" s="155">
        <f t="shared" si="15"/>
        <v>0</v>
      </c>
      <c r="BI172" s="155">
        <f t="shared" si="16"/>
        <v>0</v>
      </c>
      <c r="BJ172" s="14" t="s">
        <v>86</v>
      </c>
      <c r="BK172" s="156">
        <f t="shared" si="17"/>
        <v>0</v>
      </c>
      <c r="BL172" s="14" t="s">
        <v>160</v>
      </c>
      <c r="BM172" s="154" t="s">
        <v>863</v>
      </c>
    </row>
    <row r="173" spans="1:65" s="2" customFormat="1" ht="24" customHeight="1">
      <c r="A173" s="26"/>
      <c r="B173" s="143"/>
      <c r="C173" s="144" t="s">
        <v>242</v>
      </c>
      <c r="D173" s="144" t="s">
        <v>157</v>
      </c>
      <c r="E173" s="145" t="s">
        <v>855</v>
      </c>
      <c r="F173" s="146" t="s">
        <v>856</v>
      </c>
      <c r="G173" s="147" t="s">
        <v>170</v>
      </c>
      <c r="H173" s="148">
        <v>1.907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0.83469000000000004</v>
      </c>
      <c r="P173" s="152">
        <f t="shared" si="9"/>
        <v>1.59175383</v>
      </c>
      <c r="Q173" s="152">
        <v>4.3099999999999996E-3</v>
      </c>
      <c r="R173" s="152">
        <f t="shared" si="10"/>
        <v>8.2191699999999996E-3</v>
      </c>
      <c r="S173" s="152">
        <v>0</v>
      </c>
      <c r="T173" s="15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160</v>
      </c>
      <c r="AT173" s="154" t="s">
        <v>157</v>
      </c>
      <c r="AU173" s="154" t="s">
        <v>86</v>
      </c>
      <c r="AY173" s="14" t="s">
        <v>154</v>
      </c>
      <c r="BE173" s="155">
        <f t="shared" si="12"/>
        <v>0</v>
      </c>
      <c r="BF173" s="155">
        <f t="shared" si="13"/>
        <v>0</v>
      </c>
      <c r="BG173" s="155">
        <f t="shared" si="14"/>
        <v>0</v>
      </c>
      <c r="BH173" s="155">
        <f t="shared" si="15"/>
        <v>0</v>
      </c>
      <c r="BI173" s="155">
        <f t="shared" si="16"/>
        <v>0</v>
      </c>
      <c r="BJ173" s="14" t="s">
        <v>86</v>
      </c>
      <c r="BK173" s="156">
        <f t="shared" si="17"/>
        <v>0</v>
      </c>
      <c r="BL173" s="14" t="s">
        <v>160</v>
      </c>
      <c r="BM173" s="154" t="s">
        <v>864</v>
      </c>
    </row>
    <row r="174" spans="1:65" s="2" customFormat="1" ht="24" customHeight="1">
      <c r="A174" s="26"/>
      <c r="B174" s="143"/>
      <c r="C174" s="144" t="s">
        <v>246</v>
      </c>
      <c r="D174" s="144" t="s">
        <v>157</v>
      </c>
      <c r="E174" s="145" t="s">
        <v>858</v>
      </c>
      <c r="F174" s="146" t="s">
        <v>859</v>
      </c>
      <c r="G174" s="147" t="s">
        <v>170</v>
      </c>
      <c r="H174" s="148">
        <v>1.907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0.25900000000000001</v>
      </c>
      <c r="P174" s="152">
        <f t="shared" si="9"/>
        <v>0.49391300000000005</v>
      </c>
      <c r="Q174" s="152">
        <v>0</v>
      </c>
      <c r="R174" s="152">
        <f t="shared" si="10"/>
        <v>0</v>
      </c>
      <c r="S174" s="152">
        <v>0</v>
      </c>
      <c r="T174" s="15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160</v>
      </c>
      <c r="AT174" s="154" t="s">
        <v>157</v>
      </c>
      <c r="AU174" s="154" t="s">
        <v>86</v>
      </c>
      <c r="AY174" s="14" t="s">
        <v>154</v>
      </c>
      <c r="BE174" s="155">
        <f t="shared" si="12"/>
        <v>0</v>
      </c>
      <c r="BF174" s="155">
        <f t="shared" si="13"/>
        <v>0</v>
      </c>
      <c r="BG174" s="155">
        <f t="shared" si="14"/>
        <v>0</v>
      </c>
      <c r="BH174" s="155">
        <f t="shared" si="15"/>
        <v>0</v>
      </c>
      <c r="BI174" s="155">
        <f t="shared" si="16"/>
        <v>0</v>
      </c>
      <c r="BJ174" s="14" t="s">
        <v>86</v>
      </c>
      <c r="BK174" s="156">
        <f t="shared" si="17"/>
        <v>0</v>
      </c>
      <c r="BL174" s="14" t="s">
        <v>160</v>
      </c>
      <c r="BM174" s="154" t="s">
        <v>865</v>
      </c>
    </row>
    <row r="175" spans="1:65" s="12" customFormat="1" ht="23" customHeight="1">
      <c r="B175" s="131"/>
      <c r="D175" s="132" t="s">
        <v>72</v>
      </c>
      <c r="E175" s="141" t="s">
        <v>172</v>
      </c>
      <c r="F175" s="141" t="s">
        <v>188</v>
      </c>
      <c r="J175" s="142"/>
      <c r="L175" s="131"/>
      <c r="M175" s="135"/>
      <c r="N175" s="136"/>
      <c r="O175" s="136"/>
      <c r="P175" s="137">
        <f>SUM(P176:P203)</f>
        <v>5216.2630889599986</v>
      </c>
      <c r="Q175" s="136"/>
      <c r="R175" s="137">
        <f>SUM(R176:R203)</f>
        <v>207.13469773360001</v>
      </c>
      <c r="S175" s="136"/>
      <c r="T175" s="138">
        <f>SUM(T176:T203)</f>
        <v>0</v>
      </c>
      <c r="AR175" s="132" t="s">
        <v>80</v>
      </c>
      <c r="AT175" s="139" t="s">
        <v>72</v>
      </c>
      <c r="AU175" s="139" t="s">
        <v>80</v>
      </c>
      <c r="AY175" s="132" t="s">
        <v>154</v>
      </c>
      <c r="BK175" s="140">
        <f>SUM(BK176:BK203)</f>
        <v>0</v>
      </c>
    </row>
    <row r="176" spans="1:65" s="2" customFormat="1" ht="24" customHeight="1">
      <c r="A176" s="26"/>
      <c r="B176" s="143"/>
      <c r="C176" s="144" t="s">
        <v>251</v>
      </c>
      <c r="D176" s="144" t="s">
        <v>157</v>
      </c>
      <c r="E176" s="145" t="s">
        <v>190</v>
      </c>
      <c r="F176" s="146" t="s">
        <v>191</v>
      </c>
      <c r="G176" s="147" t="s">
        <v>170</v>
      </c>
      <c r="H176" s="148">
        <v>227.63499999999999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8.2019999999999996E-2</v>
      </c>
      <c r="P176" s="152">
        <f t="shared" ref="P176:P203" si="18">O176*H176</f>
        <v>18.670622699999999</v>
      </c>
      <c r="Q176" s="152">
        <v>1.9136000000000001E-4</v>
      </c>
      <c r="R176" s="152">
        <f t="shared" ref="R176:R203" si="19">Q176*H176</f>
        <v>4.3560233599999998E-2</v>
      </c>
      <c r="S176" s="152">
        <v>0</v>
      </c>
      <c r="T176" s="153">
        <f t="shared" ref="T176:T203" si="20"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160</v>
      </c>
      <c r="AT176" s="154" t="s">
        <v>157</v>
      </c>
      <c r="AU176" s="154" t="s">
        <v>86</v>
      </c>
      <c r="AY176" s="14" t="s">
        <v>154</v>
      </c>
      <c r="BE176" s="155">
        <f t="shared" ref="BE176:BE203" si="21">IF(N176="základná",J176,0)</f>
        <v>0</v>
      </c>
      <c r="BF176" s="155">
        <f t="shared" ref="BF176:BF203" si="22">IF(N176="znížená",J176,0)</f>
        <v>0</v>
      </c>
      <c r="BG176" s="155">
        <f t="shared" ref="BG176:BG203" si="23">IF(N176="zákl. prenesená",J176,0)</f>
        <v>0</v>
      </c>
      <c r="BH176" s="155">
        <f t="shared" ref="BH176:BH203" si="24">IF(N176="zníž. prenesená",J176,0)</f>
        <v>0</v>
      </c>
      <c r="BI176" s="155">
        <f t="shared" ref="BI176:BI203" si="25">IF(N176="nulová",J176,0)</f>
        <v>0</v>
      </c>
      <c r="BJ176" s="14" t="s">
        <v>86</v>
      </c>
      <c r="BK176" s="156">
        <f t="shared" ref="BK176:BK203" si="26">ROUND(I176*H176,3)</f>
        <v>0</v>
      </c>
      <c r="BL176" s="14" t="s">
        <v>160</v>
      </c>
      <c r="BM176" s="154" t="s">
        <v>866</v>
      </c>
    </row>
    <row r="177" spans="1:65" s="2" customFormat="1" ht="28.5" customHeight="1">
      <c r="A177" s="26"/>
      <c r="B177" s="143"/>
      <c r="C177" s="144" t="s">
        <v>255</v>
      </c>
      <c r="D177" s="144" t="s">
        <v>157</v>
      </c>
      <c r="E177" s="145" t="s">
        <v>867</v>
      </c>
      <c r="F177" s="172" t="s">
        <v>2444</v>
      </c>
      <c r="G177" s="173" t="s">
        <v>170</v>
      </c>
      <c r="H177" s="174">
        <v>135.30600000000001</v>
      </c>
      <c r="I177" s="148"/>
      <c r="J177" s="148"/>
      <c r="K177" s="149"/>
      <c r="L177" s="27"/>
      <c r="M177" s="150" t="s">
        <v>1</v>
      </c>
      <c r="N177" s="151" t="s">
        <v>39</v>
      </c>
      <c r="O177" s="152">
        <v>0.11729000000000001</v>
      </c>
      <c r="P177" s="152">
        <f t="shared" si="18"/>
        <v>15.870040740000002</v>
      </c>
      <c r="Q177" s="152">
        <v>6.2100000000000002E-3</v>
      </c>
      <c r="R177" s="152">
        <f t="shared" si="19"/>
        <v>0.84025026000000014</v>
      </c>
      <c r="S177" s="152">
        <v>0</v>
      </c>
      <c r="T177" s="153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160</v>
      </c>
      <c r="AT177" s="154" t="s">
        <v>157</v>
      </c>
      <c r="AU177" s="154" t="s">
        <v>86</v>
      </c>
      <c r="AY177" s="14" t="s">
        <v>154</v>
      </c>
      <c r="BE177" s="155">
        <f t="shared" si="21"/>
        <v>0</v>
      </c>
      <c r="BF177" s="155">
        <f t="shared" si="22"/>
        <v>0</v>
      </c>
      <c r="BG177" s="155">
        <f t="shared" si="23"/>
        <v>0</v>
      </c>
      <c r="BH177" s="155">
        <f t="shared" si="24"/>
        <v>0</v>
      </c>
      <c r="BI177" s="155">
        <f t="shared" si="25"/>
        <v>0</v>
      </c>
      <c r="BJ177" s="14" t="s">
        <v>86</v>
      </c>
      <c r="BK177" s="156">
        <f t="shared" si="26"/>
        <v>0</v>
      </c>
      <c r="BL177" s="14" t="s">
        <v>160</v>
      </c>
      <c r="BM177" s="154" t="s">
        <v>868</v>
      </c>
    </row>
    <row r="178" spans="1:65" s="2" customFormat="1" ht="24" customHeight="1">
      <c r="A178" s="26"/>
      <c r="B178" s="143"/>
      <c r="C178" s="144" t="s">
        <v>259</v>
      </c>
      <c r="D178" s="144" t="s">
        <v>157</v>
      </c>
      <c r="E178" s="145" t="s">
        <v>869</v>
      </c>
      <c r="F178" s="146" t="s">
        <v>870</v>
      </c>
      <c r="G178" s="147" t="s">
        <v>170</v>
      </c>
      <c r="H178" s="148">
        <v>253.76499999999999</v>
      </c>
      <c r="I178" s="148"/>
      <c r="J178" s="148"/>
      <c r="K178" s="149"/>
      <c r="L178" s="27"/>
      <c r="M178" s="150" t="s">
        <v>1</v>
      </c>
      <c r="N178" s="151" t="s">
        <v>39</v>
      </c>
      <c r="O178" s="152">
        <v>0.112</v>
      </c>
      <c r="P178" s="152">
        <f t="shared" si="18"/>
        <v>28.421679999999999</v>
      </c>
      <c r="Q178" s="152">
        <v>4.4000000000000002E-4</v>
      </c>
      <c r="R178" s="152">
        <f t="shared" si="19"/>
        <v>0.11165659999999999</v>
      </c>
      <c r="S178" s="152">
        <v>0</v>
      </c>
      <c r="T178" s="153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160</v>
      </c>
      <c r="AT178" s="154" t="s">
        <v>157</v>
      </c>
      <c r="AU178" s="154" t="s">
        <v>86</v>
      </c>
      <c r="AY178" s="14" t="s">
        <v>154</v>
      </c>
      <c r="BE178" s="155">
        <f t="shared" si="21"/>
        <v>0</v>
      </c>
      <c r="BF178" s="155">
        <f t="shared" si="22"/>
        <v>0</v>
      </c>
      <c r="BG178" s="155">
        <f t="shared" si="23"/>
        <v>0</v>
      </c>
      <c r="BH178" s="155">
        <f t="shared" si="24"/>
        <v>0</v>
      </c>
      <c r="BI178" s="155">
        <f t="shared" si="25"/>
        <v>0</v>
      </c>
      <c r="BJ178" s="14" t="s">
        <v>86</v>
      </c>
      <c r="BK178" s="156">
        <f t="shared" si="26"/>
        <v>0</v>
      </c>
      <c r="BL178" s="14" t="s">
        <v>160</v>
      </c>
      <c r="BM178" s="154" t="s">
        <v>871</v>
      </c>
    </row>
    <row r="179" spans="1:65" s="2" customFormat="1" ht="24" customHeight="1">
      <c r="A179" s="26"/>
      <c r="B179" s="143"/>
      <c r="C179" s="144" t="s">
        <v>263</v>
      </c>
      <c r="D179" s="144" t="s">
        <v>157</v>
      </c>
      <c r="E179" s="145" t="s">
        <v>872</v>
      </c>
      <c r="F179" s="146" t="s">
        <v>873</v>
      </c>
      <c r="G179" s="147" t="s">
        <v>170</v>
      </c>
      <c r="H179" s="148">
        <v>253.76499999999999</v>
      </c>
      <c r="I179" s="148"/>
      <c r="J179" s="148"/>
      <c r="K179" s="149"/>
      <c r="L179" s="27"/>
      <c r="M179" s="150" t="s">
        <v>1</v>
      </c>
      <c r="N179" s="151" t="s">
        <v>39</v>
      </c>
      <c r="O179" s="152">
        <v>0.47888999999999998</v>
      </c>
      <c r="P179" s="152">
        <f t="shared" si="18"/>
        <v>121.52552084999999</v>
      </c>
      <c r="Q179" s="152">
        <v>1.4080000000000001E-2</v>
      </c>
      <c r="R179" s="152">
        <f t="shared" si="19"/>
        <v>3.5730111999999998</v>
      </c>
      <c r="S179" s="152">
        <v>0</v>
      </c>
      <c r="T179" s="153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4" t="s">
        <v>160</v>
      </c>
      <c r="AT179" s="154" t="s">
        <v>157</v>
      </c>
      <c r="AU179" s="154" t="s">
        <v>86</v>
      </c>
      <c r="AY179" s="14" t="s">
        <v>154</v>
      </c>
      <c r="BE179" s="155">
        <f t="shared" si="21"/>
        <v>0</v>
      </c>
      <c r="BF179" s="155">
        <f t="shared" si="22"/>
        <v>0</v>
      </c>
      <c r="BG179" s="155">
        <f t="shared" si="23"/>
        <v>0</v>
      </c>
      <c r="BH179" s="155">
        <f t="shared" si="24"/>
        <v>0</v>
      </c>
      <c r="BI179" s="155">
        <f t="shared" si="25"/>
        <v>0</v>
      </c>
      <c r="BJ179" s="14" t="s">
        <v>86</v>
      </c>
      <c r="BK179" s="156">
        <f t="shared" si="26"/>
        <v>0</v>
      </c>
      <c r="BL179" s="14" t="s">
        <v>160</v>
      </c>
      <c r="BM179" s="154" t="s">
        <v>874</v>
      </c>
    </row>
    <row r="180" spans="1:65" s="2" customFormat="1" ht="24" customHeight="1">
      <c r="A180" s="26"/>
      <c r="B180" s="143"/>
      <c r="C180" s="144" t="s">
        <v>267</v>
      </c>
      <c r="D180" s="144" t="s">
        <v>157</v>
      </c>
      <c r="E180" s="145" t="s">
        <v>875</v>
      </c>
      <c r="F180" s="146" t="s">
        <v>876</v>
      </c>
      <c r="G180" s="147" t="s">
        <v>170</v>
      </c>
      <c r="H180" s="148">
        <v>253.76499999999999</v>
      </c>
      <c r="I180" s="148"/>
      <c r="J180" s="148"/>
      <c r="K180" s="149"/>
      <c r="L180" s="27"/>
      <c r="M180" s="150" t="s">
        <v>1</v>
      </c>
      <c r="N180" s="151" t="s">
        <v>39</v>
      </c>
      <c r="O180" s="152">
        <v>0.40801999999999999</v>
      </c>
      <c r="P180" s="152">
        <f t="shared" si="18"/>
        <v>103.5411953</v>
      </c>
      <c r="Q180" s="152">
        <v>4.9500000000000004E-3</v>
      </c>
      <c r="R180" s="152">
        <f t="shared" si="19"/>
        <v>1.25613675</v>
      </c>
      <c r="S180" s="152">
        <v>0</v>
      </c>
      <c r="T180" s="153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4" t="s">
        <v>160</v>
      </c>
      <c r="AT180" s="154" t="s">
        <v>157</v>
      </c>
      <c r="AU180" s="154" t="s">
        <v>86</v>
      </c>
      <c r="AY180" s="14" t="s">
        <v>154</v>
      </c>
      <c r="BE180" s="155">
        <f t="shared" si="21"/>
        <v>0</v>
      </c>
      <c r="BF180" s="155">
        <f t="shared" si="22"/>
        <v>0</v>
      </c>
      <c r="BG180" s="155">
        <f t="shared" si="23"/>
        <v>0</v>
      </c>
      <c r="BH180" s="155">
        <f t="shared" si="24"/>
        <v>0</v>
      </c>
      <c r="BI180" s="155">
        <f t="shared" si="25"/>
        <v>0</v>
      </c>
      <c r="BJ180" s="14" t="s">
        <v>86</v>
      </c>
      <c r="BK180" s="156">
        <f t="shared" si="26"/>
        <v>0</v>
      </c>
      <c r="BL180" s="14" t="s">
        <v>160</v>
      </c>
      <c r="BM180" s="154" t="s">
        <v>877</v>
      </c>
    </row>
    <row r="181" spans="1:65" s="2" customFormat="1" ht="36" customHeight="1">
      <c r="A181" s="26"/>
      <c r="B181" s="143"/>
      <c r="C181" s="144" t="s">
        <v>271</v>
      </c>
      <c r="D181" s="144" t="s">
        <v>157</v>
      </c>
      <c r="E181" s="145" t="s">
        <v>194</v>
      </c>
      <c r="F181" s="146" t="s">
        <v>2479</v>
      </c>
      <c r="G181" s="147" t="s">
        <v>170</v>
      </c>
      <c r="H181" s="148">
        <v>2036.1389999999999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0.112</v>
      </c>
      <c r="P181" s="152">
        <f t="shared" si="18"/>
        <v>228.04756799999998</v>
      </c>
      <c r="Q181" s="152">
        <v>0</v>
      </c>
      <c r="R181" s="152">
        <f t="shared" si="19"/>
        <v>0</v>
      </c>
      <c r="S181" s="152">
        <v>0</v>
      </c>
      <c r="T181" s="153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160</v>
      </c>
      <c r="AT181" s="154" t="s">
        <v>157</v>
      </c>
      <c r="AU181" s="154" t="s">
        <v>86</v>
      </c>
      <c r="AY181" s="14" t="s">
        <v>154</v>
      </c>
      <c r="BE181" s="155">
        <f t="shared" si="21"/>
        <v>0</v>
      </c>
      <c r="BF181" s="155">
        <f t="shared" si="22"/>
        <v>0</v>
      </c>
      <c r="BG181" s="155">
        <f t="shared" si="23"/>
        <v>0</v>
      </c>
      <c r="BH181" s="155">
        <f t="shared" si="24"/>
        <v>0</v>
      </c>
      <c r="BI181" s="155">
        <f t="shared" si="25"/>
        <v>0</v>
      </c>
      <c r="BJ181" s="14" t="s">
        <v>86</v>
      </c>
      <c r="BK181" s="156">
        <f t="shared" si="26"/>
        <v>0</v>
      </c>
      <c r="BL181" s="14" t="s">
        <v>160</v>
      </c>
      <c r="BM181" s="154" t="s">
        <v>878</v>
      </c>
    </row>
    <row r="182" spans="1:65" s="2" customFormat="1" ht="36" customHeight="1">
      <c r="A182" s="26"/>
      <c r="B182" s="143"/>
      <c r="C182" s="144" t="s">
        <v>275</v>
      </c>
      <c r="D182" s="144" t="s">
        <v>157</v>
      </c>
      <c r="E182" s="145" t="s">
        <v>197</v>
      </c>
      <c r="F182" s="146" t="s">
        <v>2448</v>
      </c>
      <c r="G182" s="147" t="s">
        <v>170</v>
      </c>
      <c r="H182" s="148">
        <v>2036.1389999999999</v>
      </c>
      <c r="I182" s="148"/>
      <c r="J182" s="148"/>
      <c r="K182" s="149"/>
      <c r="L182" s="27"/>
      <c r="M182" s="150" t="s">
        <v>1</v>
      </c>
      <c r="N182" s="151" t="s">
        <v>39</v>
      </c>
      <c r="O182" s="152">
        <v>0.112</v>
      </c>
      <c r="P182" s="152">
        <f t="shared" si="18"/>
        <v>228.04756799999998</v>
      </c>
      <c r="Q182" s="152">
        <v>0</v>
      </c>
      <c r="R182" s="152">
        <f t="shared" si="19"/>
        <v>0</v>
      </c>
      <c r="S182" s="152">
        <v>0</v>
      </c>
      <c r="T182" s="153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4" t="s">
        <v>160</v>
      </c>
      <c r="AT182" s="154" t="s">
        <v>157</v>
      </c>
      <c r="AU182" s="154" t="s">
        <v>86</v>
      </c>
      <c r="AY182" s="14" t="s">
        <v>154</v>
      </c>
      <c r="BE182" s="155">
        <f t="shared" si="21"/>
        <v>0</v>
      </c>
      <c r="BF182" s="155">
        <f t="shared" si="22"/>
        <v>0</v>
      </c>
      <c r="BG182" s="155">
        <f t="shared" si="23"/>
        <v>0</v>
      </c>
      <c r="BH182" s="155">
        <f t="shared" si="24"/>
        <v>0</v>
      </c>
      <c r="BI182" s="155">
        <f t="shared" si="25"/>
        <v>0</v>
      </c>
      <c r="BJ182" s="14" t="s">
        <v>86</v>
      </c>
      <c r="BK182" s="156">
        <f t="shared" si="26"/>
        <v>0</v>
      </c>
      <c r="BL182" s="14" t="s">
        <v>160</v>
      </c>
      <c r="BM182" s="154" t="s">
        <v>879</v>
      </c>
    </row>
    <row r="183" spans="1:65" s="2" customFormat="1" ht="36" customHeight="1">
      <c r="A183" s="26"/>
      <c r="B183" s="143"/>
      <c r="C183" s="144" t="s">
        <v>279</v>
      </c>
      <c r="D183" s="144" t="s">
        <v>157</v>
      </c>
      <c r="E183" s="145" t="s">
        <v>200</v>
      </c>
      <c r="F183" s="146" t="s">
        <v>2449</v>
      </c>
      <c r="G183" s="147" t="s">
        <v>170</v>
      </c>
      <c r="H183" s="148">
        <v>2036.1389999999999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0.112</v>
      </c>
      <c r="P183" s="152">
        <f t="shared" si="18"/>
        <v>228.04756799999998</v>
      </c>
      <c r="Q183" s="152">
        <v>0</v>
      </c>
      <c r="R183" s="152">
        <f t="shared" si="19"/>
        <v>0</v>
      </c>
      <c r="S183" s="152">
        <v>0</v>
      </c>
      <c r="T183" s="153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160</v>
      </c>
      <c r="AT183" s="154" t="s">
        <v>157</v>
      </c>
      <c r="AU183" s="154" t="s">
        <v>86</v>
      </c>
      <c r="AY183" s="14" t="s">
        <v>154</v>
      </c>
      <c r="BE183" s="155">
        <f t="shared" si="21"/>
        <v>0</v>
      </c>
      <c r="BF183" s="155">
        <f t="shared" si="22"/>
        <v>0</v>
      </c>
      <c r="BG183" s="155">
        <f t="shared" si="23"/>
        <v>0</v>
      </c>
      <c r="BH183" s="155">
        <f t="shared" si="24"/>
        <v>0</v>
      </c>
      <c r="BI183" s="155">
        <f t="shared" si="25"/>
        <v>0</v>
      </c>
      <c r="BJ183" s="14" t="s">
        <v>86</v>
      </c>
      <c r="BK183" s="156">
        <f t="shared" si="26"/>
        <v>0</v>
      </c>
      <c r="BL183" s="14" t="s">
        <v>160</v>
      </c>
      <c r="BM183" s="154" t="s">
        <v>880</v>
      </c>
    </row>
    <row r="184" spans="1:65" s="2" customFormat="1" ht="36" customHeight="1">
      <c r="A184" s="26"/>
      <c r="B184" s="143"/>
      <c r="C184" s="144" t="s">
        <v>283</v>
      </c>
      <c r="D184" s="144" t="s">
        <v>157</v>
      </c>
      <c r="E184" s="145" t="s">
        <v>203</v>
      </c>
      <c r="F184" s="146" t="s">
        <v>2450</v>
      </c>
      <c r="G184" s="147" t="s">
        <v>170</v>
      </c>
      <c r="H184" s="148">
        <v>2036.1389999999999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1.52</v>
      </c>
      <c r="P184" s="152">
        <f t="shared" si="18"/>
        <v>3094.9312799999998</v>
      </c>
      <c r="Q184" s="152">
        <v>4.3650000000000001E-2</v>
      </c>
      <c r="R184" s="152">
        <f t="shared" si="19"/>
        <v>88.877467350000003</v>
      </c>
      <c r="S184" s="152">
        <v>0</v>
      </c>
      <c r="T184" s="153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160</v>
      </c>
      <c r="AT184" s="154" t="s">
        <v>157</v>
      </c>
      <c r="AU184" s="154" t="s">
        <v>86</v>
      </c>
      <c r="AY184" s="14" t="s">
        <v>154</v>
      </c>
      <c r="BE184" s="155">
        <f t="shared" si="21"/>
        <v>0</v>
      </c>
      <c r="BF184" s="155">
        <f t="shared" si="22"/>
        <v>0</v>
      </c>
      <c r="BG184" s="155">
        <f t="shared" si="23"/>
        <v>0</v>
      </c>
      <c r="BH184" s="155">
        <f t="shared" si="24"/>
        <v>0</v>
      </c>
      <c r="BI184" s="155">
        <f t="shared" si="25"/>
        <v>0</v>
      </c>
      <c r="BJ184" s="14" t="s">
        <v>86</v>
      </c>
      <c r="BK184" s="156">
        <f t="shared" si="26"/>
        <v>0</v>
      </c>
      <c r="BL184" s="14" t="s">
        <v>160</v>
      </c>
      <c r="BM184" s="154" t="s">
        <v>881</v>
      </c>
    </row>
    <row r="185" spans="1:65" s="2" customFormat="1" ht="24" customHeight="1">
      <c r="A185" s="26"/>
      <c r="B185" s="143"/>
      <c r="C185" s="144" t="s">
        <v>287</v>
      </c>
      <c r="D185" s="144" t="s">
        <v>157</v>
      </c>
      <c r="E185" s="145" t="s">
        <v>206</v>
      </c>
      <c r="F185" s="146" t="s">
        <v>207</v>
      </c>
      <c r="G185" s="147" t="s">
        <v>170</v>
      </c>
      <c r="H185" s="148">
        <v>1257.2380000000001</v>
      </c>
      <c r="I185" s="148"/>
      <c r="J185" s="148"/>
      <c r="K185" s="149"/>
      <c r="L185" s="27"/>
      <c r="M185" s="150" t="s">
        <v>1</v>
      </c>
      <c r="N185" s="151" t="s">
        <v>39</v>
      </c>
      <c r="O185" s="152">
        <v>5.1999999999999998E-2</v>
      </c>
      <c r="P185" s="152">
        <f t="shared" si="18"/>
        <v>65.376375999999993</v>
      </c>
      <c r="Q185" s="152">
        <v>4.2000000000000002E-4</v>
      </c>
      <c r="R185" s="152">
        <f t="shared" si="19"/>
        <v>0.52803996000000009</v>
      </c>
      <c r="S185" s="152">
        <v>0</v>
      </c>
      <c r="T185" s="153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160</v>
      </c>
      <c r="AT185" s="154" t="s">
        <v>157</v>
      </c>
      <c r="AU185" s="154" t="s">
        <v>86</v>
      </c>
      <c r="AY185" s="14" t="s">
        <v>154</v>
      </c>
      <c r="BE185" s="155">
        <f t="shared" si="21"/>
        <v>0</v>
      </c>
      <c r="BF185" s="155">
        <f t="shared" si="22"/>
        <v>0</v>
      </c>
      <c r="BG185" s="155">
        <f t="shared" si="23"/>
        <v>0</v>
      </c>
      <c r="BH185" s="155">
        <f t="shared" si="24"/>
        <v>0</v>
      </c>
      <c r="BI185" s="155">
        <f t="shared" si="25"/>
        <v>0</v>
      </c>
      <c r="BJ185" s="14" t="s">
        <v>86</v>
      </c>
      <c r="BK185" s="156">
        <f t="shared" si="26"/>
        <v>0</v>
      </c>
      <c r="BL185" s="14" t="s">
        <v>160</v>
      </c>
      <c r="BM185" s="154" t="s">
        <v>208</v>
      </c>
    </row>
    <row r="186" spans="1:65" s="2" customFormat="1" ht="36" customHeight="1">
      <c r="A186" s="26"/>
      <c r="B186" s="143"/>
      <c r="C186" s="144" t="s">
        <v>291</v>
      </c>
      <c r="D186" s="144" t="s">
        <v>157</v>
      </c>
      <c r="E186" s="145" t="s">
        <v>210</v>
      </c>
      <c r="F186" s="146" t="s">
        <v>211</v>
      </c>
      <c r="G186" s="147" t="s">
        <v>170</v>
      </c>
      <c r="H186" s="148">
        <v>1207.08</v>
      </c>
      <c r="I186" s="148"/>
      <c r="J186" s="148"/>
      <c r="K186" s="149"/>
      <c r="L186" s="27"/>
      <c r="M186" s="150" t="s">
        <v>1</v>
      </c>
      <c r="N186" s="151" t="s">
        <v>39</v>
      </c>
      <c r="O186" s="152">
        <v>0.42899999999999999</v>
      </c>
      <c r="P186" s="152">
        <f t="shared" si="18"/>
        <v>517.83731999999998</v>
      </c>
      <c r="Q186" s="152">
        <v>1.6799999999999999E-2</v>
      </c>
      <c r="R186" s="152">
        <f t="shared" si="19"/>
        <v>20.278943999999999</v>
      </c>
      <c r="S186" s="152">
        <v>0</v>
      </c>
      <c r="T186" s="153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160</v>
      </c>
      <c r="AT186" s="154" t="s">
        <v>157</v>
      </c>
      <c r="AU186" s="154" t="s">
        <v>86</v>
      </c>
      <c r="AY186" s="14" t="s">
        <v>154</v>
      </c>
      <c r="BE186" s="155">
        <f t="shared" si="21"/>
        <v>0</v>
      </c>
      <c r="BF186" s="155">
        <f t="shared" si="22"/>
        <v>0</v>
      </c>
      <c r="BG186" s="155">
        <f t="shared" si="23"/>
        <v>0</v>
      </c>
      <c r="BH186" s="155">
        <f t="shared" si="24"/>
        <v>0</v>
      </c>
      <c r="BI186" s="155">
        <f t="shared" si="25"/>
        <v>0</v>
      </c>
      <c r="BJ186" s="14" t="s">
        <v>86</v>
      </c>
      <c r="BK186" s="156">
        <f t="shared" si="26"/>
        <v>0</v>
      </c>
      <c r="BL186" s="14" t="s">
        <v>160</v>
      </c>
      <c r="BM186" s="154" t="s">
        <v>212</v>
      </c>
    </row>
    <row r="187" spans="1:65" s="2" customFormat="1" ht="24" customHeight="1">
      <c r="A187" s="26"/>
      <c r="B187" s="143"/>
      <c r="C187" s="144" t="s">
        <v>295</v>
      </c>
      <c r="D187" s="144" t="s">
        <v>157</v>
      </c>
      <c r="E187" s="145" t="s">
        <v>214</v>
      </c>
      <c r="F187" s="146" t="s">
        <v>215</v>
      </c>
      <c r="G187" s="147" t="s">
        <v>170</v>
      </c>
      <c r="H187" s="148">
        <v>306.87200000000001</v>
      </c>
      <c r="I187" s="148"/>
      <c r="J187" s="148"/>
      <c r="K187" s="149"/>
      <c r="L187" s="27"/>
      <c r="M187" s="150" t="s">
        <v>1</v>
      </c>
      <c r="N187" s="151" t="s">
        <v>39</v>
      </c>
      <c r="O187" s="152">
        <v>0.318</v>
      </c>
      <c r="P187" s="152">
        <f t="shared" si="18"/>
        <v>97.585296</v>
      </c>
      <c r="Q187" s="152">
        <v>4.7200000000000002E-3</v>
      </c>
      <c r="R187" s="152">
        <f t="shared" si="19"/>
        <v>1.4484358400000001</v>
      </c>
      <c r="S187" s="152">
        <v>0</v>
      </c>
      <c r="T187" s="153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4" t="s">
        <v>160</v>
      </c>
      <c r="AT187" s="154" t="s">
        <v>157</v>
      </c>
      <c r="AU187" s="154" t="s">
        <v>86</v>
      </c>
      <c r="AY187" s="14" t="s">
        <v>154</v>
      </c>
      <c r="BE187" s="155">
        <f t="shared" si="21"/>
        <v>0</v>
      </c>
      <c r="BF187" s="155">
        <f t="shared" si="22"/>
        <v>0</v>
      </c>
      <c r="BG187" s="155">
        <f t="shared" si="23"/>
        <v>0</v>
      </c>
      <c r="BH187" s="155">
        <f t="shared" si="24"/>
        <v>0</v>
      </c>
      <c r="BI187" s="155">
        <f t="shared" si="25"/>
        <v>0</v>
      </c>
      <c r="BJ187" s="14" t="s">
        <v>86</v>
      </c>
      <c r="BK187" s="156">
        <f t="shared" si="26"/>
        <v>0</v>
      </c>
      <c r="BL187" s="14" t="s">
        <v>160</v>
      </c>
      <c r="BM187" s="154" t="s">
        <v>216</v>
      </c>
    </row>
    <row r="188" spans="1:65" s="2" customFormat="1" ht="24" customHeight="1">
      <c r="A188" s="26"/>
      <c r="B188" s="143"/>
      <c r="C188" s="144" t="s">
        <v>299</v>
      </c>
      <c r="D188" s="144" t="s">
        <v>157</v>
      </c>
      <c r="E188" s="145" t="s">
        <v>218</v>
      </c>
      <c r="F188" s="146" t="s">
        <v>219</v>
      </c>
      <c r="G188" s="147" t="s">
        <v>170</v>
      </c>
      <c r="H188" s="148">
        <v>50.158000000000001</v>
      </c>
      <c r="I188" s="148"/>
      <c r="J188" s="148"/>
      <c r="K188" s="149"/>
      <c r="L188" s="27"/>
      <c r="M188" s="150" t="s">
        <v>1</v>
      </c>
      <c r="N188" s="151" t="s">
        <v>39</v>
      </c>
      <c r="O188" s="152">
        <v>0.11118</v>
      </c>
      <c r="P188" s="152">
        <f t="shared" si="18"/>
        <v>5.5765664400000006</v>
      </c>
      <c r="Q188" s="152">
        <v>4.15E-3</v>
      </c>
      <c r="R188" s="152">
        <f t="shared" si="19"/>
        <v>0.2081557</v>
      </c>
      <c r="S188" s="152">
        <v>0</v>
      </c>
      <c r="T188" s="153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160</v>
      </c>
      <c r="AT188" s="154" t="s">
        <v>157</v>
      </c>
      <c r="AU188" s="154" t="s">
        <v>86</v>
      </c>
      <c r="AY188" s="14" t="s">
        <v>154</v>
      </c>
      <c r="BE188" s="155">
        <f t="shared" si="21"/>
        <v>0</v>
      </c>
      <c r="BF188" s="155">
        <f t="shared" si="22"/>
        <v>0</v>
      </c>
      <c r="BG188" s="155">
        <f t="shared" si="23"/>
        <v>0</v>
      </c>
      <c r="BH188" s="155">
        <f t="shared" si="24"/>
        <v>0</v>
      </c>
      <c r="BI188" s="155">
        <f t="shared" si="25"/>
        <v>0</v>
      </c>
      <c r="BJ188" s="14" t="s">
        <v>86</v>
      </c>
      <c r="BK188" s="156">
        <f t="shared" si="26"/>
        <v>0</v>
      </c>
      <c r="BL188" s="14" t="s">
        <v>160</v>
      </c>
      <c r="BM188" s="154" t="s">
        <v>220</v>
      </c>
    </row>
    <row r="189" spans="1:65" s="2" customFormat="1" ht="48" customHeight="1">
      <c r="A189" s="26"/>
      <c r="B189" s="143"/>
      <c r="C189" s="144" t="s">
        <v>304</v>
      </c>
      <c r="D189" s="144" t="s">
        <v>157</v>
      </c>
      <c r="E189" s="145" t="s">
        <v>222</v>
      </c>
      <c r="F189" s="146" t="s">
        <v>223</v>
      </c>
      <c r="G189" s="147" t="s">
        <v>170</v>
      </c>
      <c r="H189" s="148">
        <v>0</v>
      </c>
      <c r="I189" s="148"/>
      <c r="J189" s="148"/>
      <c r="K189" s="149"/>
      <c r="L189" s="27"/>
      <c r="M189" s="150" t="s">
        <v>1</v>
      </c>
      <c r="N189" s="151" t="s">
        <v>39</v>
      </c>
      <c r="O189" s="152">
        <v>8.2019999999999996E-2</v>
      </c>
      <c r="P189" s="152">
        <f t="shared" si="18"/>
        <v>0</v>
      </c>
      <c r="Q189" s="152">
        <v>1E-4</v>
      </c>
      <c r="R189" s="152">
        <f t="shared" si="19"/>
        <v>0</v>
      </c>
      <c r="S189" s="152">
        <v>0</v>
      </c>
      <c r="T189" s="153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4" t="s">
        <v>160</v>
      </c>
      <c r="AT189" s="154" t="s">
        <v>157</v>
      </c>
      <c r="AU189" s="154" t="s">
        <v>86</v>
      </c>
      <c r="AY189" s="14" t="s">
        <v>154</v>
      </c>
      <c r="BE189" s="155">
        <f t="shared" si="21"/>
        <v>0</v>
      </c>
      <c r="BF189" s="155">
        <f t="shared" si="22"/>
        <v>0</v>
      </c>
      <c r="BG189" s="155">
        <f t="shared" si="23"/>
        <v>0</v>
      </c>
      <c r="BH189" s="155">
        <f t="shared" si="24"/>
        <v>0</v>
      </c>
      <c r="BI189" s="155">
        <f t="shared" si="25"/>
        <v>0</v>
      </c>
      <c r="BJ189" s="14" t="s">
        <v>86</v>
      </c>
      <c r="BK189" s="156">
        <f t="shared" si="26"/>
        <v>0</v>
      </c>
      <c r="BL189" s="14" t="s">
        <v>160</v>
      </c>
      <c r="BM189" s="154" t="s">
        <v>882</v>
      </c>
    </row>
    <row r="190" spans="1:65" s="2" customFormat="1" ht="24" customHeight="1">
      <c r="A190" s="26"/>
      <c r="B190" s="143"/>
      <c r="C190" s="144" t="s">
        <v>308</v>
      </c>
      <c r="D190" s="144" t="s">
        <v>157</v>
      </c>
      <c r="E190" s="145" t="s">
        <v>883</v>
      </c>
      <c r="F190" s="146" t="s">
        <v>884</v>
      </c>
      <c r="G190" s="147" t="s">
        <v>170</v>
      </c>
      <c r="H190" s="148">
        <v>20.652999999999999</v>
      </c>
      <c r="I190" s="148"/>
      <c r="J190" s="148"/>
      <c r="K190" s="149"/>
      <c r="L190" s="27"/>
      <c r="M190" s="150" t="s">
        <v>1</v>
      </c>
      <c r="N190" s="151" t="s">
        <v>39</v>
      </c>
      <c r="O190" s="152">
        <v>0.44868000000000002</v>
      </c>
      <c r="P190" s="152">
        <f t="shared" si="18"/>
        <v>9.2665880400000002</v>
      </c>
      <c r="Q190" s="152">
        <v>3.3E-3</v>
      </c>
      <c r="R190" s="152">
        <f t="shared" si="19"/>
        <v>6.815489999999999E-2</v>
      </c>
      <c r="S190" s="152">
        <v>0</v>
      </c>
      <c r="T190" s="153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4" t="s">
        <v>160</v>
      </c>
      <c r="AT190" s="154" t="s">
        <v>157</v>
      </c>
      <c r="AU190" s="154" t="s">
        <v>86</v>
      </c>
      <c r="AY190" s="14" t="s">
        <v>154</v>
      </c>
      <c r="BE190" s="155">
        <f t="shared" si="21"/>
        <v>0</v>
      </c>
      <c r="BF190" s="155">
        <f t="shared" si="22"/>
        <v>0</v>
      </c>
      <c r="BG190" s="155">
        <f t="shared" si="23"/>
        <v>0</v>
      </c>
      <c r="BH190" s="155">
        <f t="shared" si="24"/>
        <v>0</v>
      </c>
      <c r="BI190" s="155">
        <f t="shared" si="25"/>
        <v>0</v>
      </c>
      <c r="BJ190" s="14" t="s">
        <v>86</v>
      </c>
      <c r="BK190" s="156">
        <f t="shared" si="26"/>
        <v>0</v>
      </c>
      <c r="BL190" s="14" t="s">
        <v>160</v>
      </c>
      <c r="BM190" s="154" t="s">
        <v>885</v>
      </c>
    </row>
    <row r="191" spans="1:65" s="2" customFormat="1" ht="24" customHeight="1">
      <c r="A191" s="26"/>
      <c r="B191" s="143"/>
      <c r="C191" s="144" t="s">
        <v>312</v>
      </c>
      <c r="D191" s="144" t="s">
        <v>157</v>
      </c>
      <c r="E191" s="145" t="s">
        <v>886</v>
      </c>
      <c r="F191" s="146" t="s">
        <v>887</v>
      </c>
      <c r="G191" s="147" t="s">
        <v>170</v>
      </c>
      <c r="H191" s="148">
        <v>33.835000000000001</v>
      </c>
      <c r="I191" s="148"/>
      <c r="J191" s="148"/>
      <c r="K191" s="149"/>
      <c r="L191" s="27"/>
      <c r="M191" s="150" t="s">
        <v>1</v>
      </c>
      <c r="N191" s="151" t="s">
        <v>39</v>
      </c>
      <c r="O191" s="152">
        <v>0.378</v>
      </c>
      <c r="P191" s="152">
        <f t="shared" si="18"/>
        <v>12.789630000000001</v>
      </c>
      <c r="Q191" s="152">
        <v>3.7799999999999999E-3</v>
      </c>
      <c r="R191" s="152">
        <f t="shared" si="19"/>
        <v>0.12789629999999999</v>
      </c>
      <c r="S191" s="152">
        <v>0</v>
      </c>
      <c r="T191" s="153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160</v>
      </c>
      <c r="AT191" s="154" t="s">
        <v>157</v>
      </c>
      <c r="AU191" s="154" t="s">
        <v>86</v>
      </c>
      <c r="AY191" s="14" t="s">
        <v>154</v>
      </c>
      <c r="BE191" s="155">
        <f t="shared" si="21"/>
        <v>0</v>
      </c>
      <c r="BF191" s="155">
        <f t="shared" si="22"/>
        <v>0</v>
      </c>
      <c r="BG191" s="155">
        <f t="shared" si="23"/>
        <v>0</v>
      </c>
      <c r="BH191" s="155">
        <f t="shared" si="24"/>
        <v>0</v>
      </c>
      <c r="BI191" s="155">
        <f t="shared" si="25"/>
        <v>0</v>
      </c>
      <c r="BJ191" s="14" t="s">
        <v>86</v>
      </c>
      <c r="BK191" s="156">
        <f t="shared" si="26"/>
        <v>0</v>
      </c>
      <c r="BL191" s="14" t="s">
        <v>160</v>
      </c>
      <c r="BM191" s="154" t="s">
        <v>888</v>
      </c>
    </row>
    <row r="192" spans="1:65" s="2" customFormat="1" ht="36" customHeight="1">
      <c r="A192" s="26"/>
      <c r="B192" s="143"/>
      <c r="C192" s="144" t="s">
        <v>316</v>
      </c>
      <c r="D192" s="144" t="s">
        <v>157</v>
      </c>
      <c r="E192" s="145" t="s">
        <v>889</v>
      </c>
      <c r="F192" s="146" t="s">
        <v>2480</v>
      </c>
      <c r="G192" s="147" t="s">
        <v>170</v>
      </c>
      <c r="H192" s="148">
        <v>23.695</v>
      </c>
      <c r="I192" s="148"/>
      <c r="J192" s="148"/>
      <c r="K192" s="149"/>
      <c r="L192" s="27"/>
      <c r="M192" s="150" t="s">
        <v>1</v>
      </c>
      <c r="N192" s="151" t="s">
        <v>39</v>
      </c>
      <c r="O192" s="152">
        <v>0.79574999999999996</v>
      </c>
      <c r="P192" s="152">
        <f t="shared" si="18"/>
        <v>18.855296249999999</v>
      </c>
      <c r="Q192" s="152">
        <v>1.8120000000000001E-2</v>
      </c>
      <c r="R192" s="152">
        <f t="shared" si="19"/>
        <v>0.4293534</v>
      </c>
      <c r="S192" s="152">
        <v>0</v>
      </c>
      <c r="T192" s="153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4" t="s">
        <v>160</v>
      </c>
      <c r="AT192" s="154" t="s">
        <v>157</v>
      </c>
      <c r="AU192" s="154" t="s">
        <v>86</v>
      </c>
      <c r="AY192" s="14" t="s">
        <v>154</v>
      </c>
      <c r="BE192" s="155">
        <f t="shared" si="21"/>
        <v>0</v>
      </c>
      <c r="BF192" s="155">
        <f t="shared" si="22"/>
        <v>0</v>
      </c>
      <c r="BG192" s="155">
        <f t="shared" si="23"/>
        <v>0</v>
      </c>
      <c r="BH192" s="155">
        <f t="shared" si="24"/>
        <v>0</v>
      </c>
      <c r="BI192" s="155">
        <f t="shared" si="25"/>
        <v>0</v>
      </c>
      <c r="BJ192" s="14" t="s">
        <v>86</v>
      </c>
      <c r="BK192" s="156">
        <f t="shared" si="26"/>
        <v>0</v>
      </c>
      <c r="BL192" s="14" t="s">
        <v>160</v>
      </c>
      <c r="BM192" s="154" t="s">
        <v>890</v>
      </c>
    </row>
    <row r="193" spans="1:65" s="2" customFormat="1" ht="36" customHeight="1">
      <c r="A193" s="26"/>
      <c r="B193" s="143"/>
      <c r="C193" s="144" t="s">
        <v>320</v>
      </c>
      <c r="D193" s="144" t="s">
        <v>157</v>
      </c>
      <c r="E193" s="145" t="s">
        <v>891</v>
      </c>
      <c r="F193" s="146" t="s">
        <v>2481</v>
      </c>
      <c r="G193" s="147" t="s">
        <v>170</v>
      </c>
      <c r="H193" s="148">
        <v>20.652999999999999</v>
      </c>
      <c r="I193" s="148"/>
      <c r="J193" s="148"/>
      <c r="K193" s="149"/>
      <c r="L193" s="27"/>
      <c r="M193" s="150" t="s">
        <v>1</v>
      </c>
      <c r="N193" s="151" t="s">
        <v>39</v>
      </c>
      <c r="O193" s="152">
        <v>0.79703999999999997</v>
      </c>
      <c r="P193" s="152">
        <f t="shared" si="18"/>
        <v>16.461267119999999</v>
      </c>
      <c r="Q193" s="152">
        <v>2.0809999999999999E-2</v>
      </c>
      <c r="R193" s="152">
        <f t="shared" si="19"/>
        <v>0.42978892999999996</v>
      </c>
      <c r="S193" s="152">
        <v>0</v>
      </c>
      <c r="T193" s="153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4" t="s">
        <v>160</v>
      </c>
      <c r="AT193" s="154" t="s">
        <v>157</v>
      </c>
      <c r="AU193" s="154" t="s">
        <v>86</v>
      </c>
      <c r="AY193" s="14" t="s">
        <v>154</v>
      </c>
      <c r="BE193" s="155">
        <f t="shared" si="21"/>
        <v>0</v>
      </c>
      <c r="BF193" s="155">
        <f t="shared" si="22"/>
        <v>0</v>
      </c>
      <c r="BG193" s="155">
        <f t="shared" si="23"/>
        <v>0</v>
      </c>
      <c r="BH193" s="155">
        <f t="shared" si="24"/>
        <v>0</v>
      </c>
      <c r="BI193" s="155">
        <f t="shared" si="25"/>
        <v>0</v>
      </c>
      <c r="BJ193" s="14" t="s">
        <v>86</v>
      </c>
      <c r="BK193" s="156">
        <f t="shared" si="26"/>
        <v>0</v>
      </c>
      <c r="BL193" s="14" t="s">
        <v>160</v>
      </c>
      <c r="BM193" s="154" t="s">
        <v>892</v>
      </c>
    </row>
    <row r="194" spans="1:65" s="2" customFormat="1" ht="36" customHeight="1">
      <c r="A194" s="26"/>
      <c r="B194" s="143"/>
      <c r="C194" s="144" t="s">
        <v>324</v>
      </c>
      <c r="D194" s="144" t="s">
        <v>157</v>
      </c>
      <c r="E194" s="145" t="s">
        <v>893</v>
      </c>
      <c r="F194" s="146" t="s">
        <v>2482</v>
      </c>
      <c r="G194" s="147" t="s">
        <v>170</v>
      </c>
      <c r="H194" s="148">
        <v>10.17</v>
      </c>
      <c r="I194" s="148"/>
      <c r="J194" s="148"/>
      <c r="K194" s="149"/>
      <c r="L194" s="27"/>
      <c r="M194" s="150" t="s">
        <v>1</v>
      </c>
      <c r="N194" s="151" t="s">
        <v>39</v>
      </c>
      <c r="O194" s="152">
        <v>0.7974</v>
      </c>
      <c r="P194" s="152">
        <f t="shared" si="18"/>
        <v>8.1095579999999998</v>
      </c>
      <c r="Q194" s="152">
        <v>2.155E-2</v>
      </c>
      <c r="R194" s="152">
        <f t="shared" si="19"/>
        <v>0.21916349999999998</v>
      </c>
      <c r="S194" s="152">
        <v>0</v>
      </c>
      <c r="T194" s="153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160</v>
      </c>
      <c r="AT194" s="154" t="s">
        <v>157</v>
      </c>
      <c r="AU194" s="154" t="s">
        <v>86</v>
      </c>
      <c r="AY194" s="14" t="s">
        <v>154</v>
      </c>
      <c r="BE194" s="155">
        <f t="shared" si="21"/>
        <v>0</v>
      </c>
      <c r="BF194" s="155">
        <f t="shared" si="22"/>
        <v>0</v>
      </c>
      <c r="BG194" s="155">
        <f t="shared" si="23"/>
        <v>0</v>
      </c>
      <c r="BH194" s="155">
        <f t="shared" si="24"/>
        <v>0</v>
      </c>
      <c r="BI194" s="155">
        <f t="shared" si="25"/>
        <v>0</v>
      </c>
      <c r="BJ194" s="14" t="s">
        <v>86</v>
      </c>
      <c r="BK194" s="156">
        <f t="shared" si="26"/>
        <v>0</v>
      </c>
      <c r="BL194" s="14" t="s">
        <v>160</v>
      </c>
      <c r="BM194" s="154" t="s">
        <v>894</v>
      </c>
    </row>
    <row r="195" spans="1:65" s="2" customFormat="1" ht="24" customHeight="1">
      <c r="A195" s="26"/>
      <c r="B195" s="143"/>
      <c r="C195" s="144" t="s">
        <v>330</v>
      </c>
      <c r="D195" s="144" t="s">
        <v>157</v>
      </c>
      <c r="E195" s="145" t="s">
        <v>895</v>
      </c>
      <c r="F195" s="146" t="s">
        <v>896</v>
      </c>
      <c r="G195" s="147" t="s">
        <v>170</v>
      </c>
      <c r="H195" s="148">
        <v>15.337</v>
      </c>
      <c r="I195" s="148"/>
      <c r="J195" s="148"/>
      <c r="K195" s="149"/>
      <c r="L195" s="27"/>
      <c r="M195" s="150" t="s">
        <v>1</v>
      </c>
      <c r="N195" s="151" t="s">
        <v>39</v>
      </c>
      <c r="O195" s="152">
        <v>0.41496</v>
      </c>
      <c r="P195" s="152">
        <f t="shared" si="18"/>
        <v>6.3642415200000002</v>
      </c>
      <c r="Q195" s="152">
        <v>5.0000000000000001E-4</v>
      </c>
      <c r="R195" s="152">
        <f t="shared" si="19"/>
        <v>7.6685E-3</v>
      </c>
      <c r="S195" s="152">
        <v>0</v>
      </c>
      <c r="T195" s="153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4" t="s">
        <v>160</v>
      </c>
      <c r="AT195" s="154" t="s">
        <v>157</v>
      </c>
      <c r="AU195" s="154" t="s">
        <v>86</v>
      </c>
      <c r="AY195" s="14" t="s">
        <v>154</v>
      </c>
      <c r="BE195" s="155">
        <f t="shared" si="21"/>
        <v>0</v>
      </c>
      <c r="BF195" s="155">
        <f t="shared" si="22"/>
        <v>0</v>
      </c>
      <c r="BG195" s="155">
        <f t="shared" si="23"/>
        <v>0</v>
      </c>
      <c r="BH195" s="155">
        <f t="shared" si="24"/>
        <v>0</v>
      </c>
      <c r="BI195" s="155">
        <f t="shared" si="25"/>
        <v>0</v>
      </c>
      <c r="BJ195" s="14" t="s">
        <v>86</v>
      </c>
      <c r="BK195" s="156">
        <f t="shared" si="26"/>
        <v>0</v>
      </c>
      <c r="BL195" s="14" t="s">
        <v>160</v>
      </c>
      <c r="BM195" s="154" t="s">
        <v>897</v>
      </c>
    </row>
    <row r="196" spans="1:65" s="2" customFormat="1" ht="24" customHeight="1">
      <c r="A196" s="26"/>
      <c r="B196" s="143"/>
      <c r="C196" s="157" t="s">
        <v>338</v>
      </c>
      <c r="D196" s="157" t="s">
        <v>229</v>
      </c>
      <c r="E196" s="158" t="s">
        <v>898</v>
      </c>
      <c r="F196" s="159" t="s">
        <v>2483</v>
      </c>
      <c r="G196" s="160" t="s">
        <v>159</v>
      </c>
      <c r="H196" s="161">
        <v>95.855999999999995</v>
      </c>
      <c r="I196" s="161"/>
      <c r="J196" s="161"/>
      <c r="K196" s="162"/>
      <c r="L196" s="163"/>
      <c r="M196" s="164" t="s">
        <v>1</v>
      </c>
      <c r="N196" s="165" t="s">
        <v>39</v>
      </c>
      <c r="O196" s="152">
        <v>0</v>
      </c>
      <c r="P196" s="152">
        <f t="shared" si="18"/>
        <v>0</v>
      </c>
      <c r="Q196" s="152">
        <v>1.4999999999999999E-2</v>
      </c>
      <c r="R196" s="152">
        <f t="shared" si="19"/>
        <v>1.4378399999999998</v>
      </c>
      <c r="S196" s="152">
        <v>0</v>
      </c>
      <c r="T196" s="153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181</v>
      </c>
      <c r="AT196" s="154" t="s">
        <v>229</v>
      </c>
      <c r="AU196" s="154" t="s">
        <v>86</v>
      </c>
      <c r="AY196" s="14" t="s">
        <v>154</v>
      </c>
      <c r="BE196" s="155">
        <f t="shared" si="21"/>
        <v>0</v>
      </c>
      <c r="BF196" s="155">
        <f t="shared" si="22"/>
        <v>0</v>
      </c>
      <c r="BG196" s="155">
        <f t="shared" si="23"/>
        <v>0</v>
      </c>
      <c r="BH196" s="155">
        <f t="shared" si="24"/>
        <v>0</v>
      </c>
      <c r="BI196" s="155">
        <f t="shared" si="25"/>
        <v>0</v>
      </c>
      <c r="BJ196" s="14" t="s">
        <v>86</v>
      </c>
      <c r="BK196" s="156">
        <f t="shared" si="26"/>
        <v>0</v>
      </c>
      <c r="BL196" s="14" t="s">
        <v>160</v>
      </c>
      <c r="BM196" s="154" t="s">
        <v>899</v>
      </c>
    </row>
    <row r="197" spans="1:65" s="2" customFormat="1" ht="16.5" customHeight="1">
      <c r="A197" s="26"/>
      <c r="B197" s="143"/>
      <c r="C197" s="144" t="s">
        <v>342</v>
      </c>
      <c r="D197" s="144" t="s">
        <v>157</v>
      </c>
      <c r="E197" s="145" t="s">
        <v>225</v>
      </c>
      <c r="F197" s="146" t="s">
        <v>226</v>
      </c>
      <c r="G197" s="147" t="s">
        <v>170</v>
      </c>
      <c r="H197" s="148">
        <v>692.88499999999999</v>
      </c>
      <c r="I197" s="148"/>
      <c r="J197" s="148"/>
      <c r="K197" s="149"/>
      <c r="L197" s="27"/>
      <c r="M197" s="150" t="s">
        <v>1</v>
      </c>
      <c r="N197" s="151" t="s">
        <v>39</v>
      </c>
      <c r="O197" s="152">
        <v>3.4000000000000002E-2</v>
      </c>
      <c r="P197" s="152">
        <f t="shared" si="18"/>
        <v>23.55809</v>
      </c>
      <c r="Q197" s="152">
        <v>0</v>
      </c>
      <c r="R197" s="152">
        <f t="shared" si="19"/>
        <v>0</v>
      </c>
      <c r="S197" s="152">
        <v>0</v>
      </c>
      <c r="T197" s="153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160</v>
      </c>
      <c r="AT197" s="154" t="s">
        <v>157</v>
      </c>
      <c r="AU197" s="154" t="s">
        <v>86</v>
      </c>
      <c r="AY197" s="14" t="s">
        <v>154</v>
      </c>
      <c r="BE197" s="155">
        <f t="shared" si="21"/>
        <v>0</v>
      </c>
      <c r="BF197" s="155">
        <f t="shared" si="22"/>
        <v>0</v>
      </c>
      <c r="BG197" s="155">
        <f t="shared" si="23"/>
        <v>0</v>
      </c>
      <c r="BH197" s="155">
        <f t="shared" si="24"/>
        <v>0</v>
      </c>
      <c r="BI197" s="155">
        <f t="shared" si="25"/>
        <v>0</v>
      </c>
      <c r="BJ197" s="14" t="s">
        <v>86</v>
      </c>
      <c r="BK197" s="156">
        <f t="shared" si="26"/>
        <v>0</v>
      </c>
      <c r="BL197" s="14" t="s">
        <v>160</v>
      </c>
      <c r="BM197" s="154" t="s">
        <v>227</v>
      </c>
    </row>
    <row r="198" spans="1:65" s="2" customFormat="1" ht="16.5" customHeight="1">
      <c r="A198" s="26"/>
      <c r="B198" s="143"/>
      <c r="C198" s="157" t="s">
        <v>345</v>
      </c>
      <c r="D198" s="157" t="s">
        <v>229</v>
      </c>
      <c r="E198" s="158" t="s">
        <v>230</v>
      </c>
      <c r="F198" s="159" t="s">
        <v>231</v>
      </c>
      <c r="G198" s="160" t="s">
        <v>232</v>
      </c>
      <c r="H198" s="161">
        <v>107.051</v>
      </c>
      <c r="I198" s="161"/>
      <c r="J198" s="161"/>
      <c r="K198" s="162"/>
      <c r="L198" s="163"/>
      <c r="M198" s="164" t="s">
        <v>1</v>
      </c>
      <c r="N198" s="165" t="s">
        <v>39</v>
      </c>
      <c r="O198" s="152">
        <v>0</v>
      </c>
      <c r="P198" s="152">
        <f t="shared" si="18"/>
        <v>0</v>
      </c>
      <c r="Q198" s="152">
        <v>1E-3</v>
      </c>
      <c r="R198" s="152">
        <f t="shared" si="19"/>
        <v>0.10705100000000001</v>
      </c>
      <c r="S198" s="152">
        <v>0</v>
      </c>
      <c r="T198" s="153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181</v>
      </c>
      <c r="AT198" s="154" t="s">
        <v>229</v>
      </c>
      <c r="AU198" s="154" t="s">
        <v>86</v>
      </c>
      <c r="AY198" s="14" t="s">
        <v>154</v>
      </c>
      <c r="BE198" s="155">
        <f t="shared" si="21"/>
        <v>0</v>
      </c>
      <c r="BF198" s="155">
        <f t="shared" si="22"/>
        <v>0</v>
      </c>
      <c r="BG198" s="155">
        <f t="shared" si="23"/>
        <v>0</v>
      </c>
      <c r="BH198" s="155">
        <f t="shared" si="24"/>
        <v>0</v>
      </c>
      <c r="BI198" s="155">
        <f t="shared" si="25"/>
        <v>0</v>
      </c>
      <c r="BJ198" s="14" t="s">
        <v>86</v>
      </c>
      <c r="BK198" s="156">
        <f t="shared" si="26"/>
        <v>0</v>
      </c>
      <c r="BL198" s="14" t="s">
        <v>160</v>
      </c>
      <c r="BM198" s="154" t="s">
        <v>233</v>
      </c>
    </row>
    <row r="199" spans="1:65" s="2" customFormat="1" ht="16.5" customHeight="1">
      <c r="A199" s="26"/>
      <c r="B199" s="143"/>
      <c r="C199" s="144" t="s">
        <v>348</v>
      </c>
      <c r="D199" s="144" t="s">
        <v>157</v>
      </c>
      <c r="E199" s="145" t="s">
        <v>235</v>
      </c>
      <c r="F199" s="146" t="s">
        <v>236</v>
      </c>
      <c r="G199" s="147" t="s">
        <v>170</v>
      </c>
      <c r="H199" s="148">
        <v>71.92</v>
      </c>
      <c r="I199" s="148"/>
      <c r="J199" s="148"/>
      <c r="K199" s="149"/>
      <c r="L199" s="27"/>
      <c r="M199" s="150" t="s">
        <v>1</v>
      </c>
      <c r="N199" s="151" t="s">
        <v>39</v>
      </c>
      <c r="O199" s="152">
        <v>0.46200000000000002</v>
      </c>
      <c r="P199" s="152">
        <f t="shared" si="18"/>
        <v>33.227040000000002</v>
      </c>
      <c r="Q199" s="152">
        <v>9.9449999999999997E-2</v>
      </c>
      <c r="R199" s="152">
        <f t="shared" si="19"/>
        <v>7.152444</v>
      </c>
      <c r="S199" s="152">
        <v>0</v>
      </c>
      <c r="T199" s="153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160</v>
      </c>
      <c r="AT199" s="154" t="s">
        <v>157</v>
      </c>
      <c r="AU199" s="154" t="s">
        <v>86</v>
      </c>
      <c r="AY199" s="14" t="s">
        <v>154</v>
      </c>
      <c r="BE199" s="155">
        <f t="shared" si="21"/>
        <v>0</v>
      </c>
      <c r="BF199" s="155">
        <f t="shared" si="22"/>
        <v>0</v>
      </c>
      <c r="BG199" s="155">
        <f t="shared" si="23"/>
        <v>0</v>
      </c>
      <c r="BH199" s="155">
        <f t="shared" si="24"/>
        <v>0</v>
      </c>
      <c r="BI199" s="155">
        <f t="shared" si="25"/>
        <v>0</v>
      </c>
      <c r="BJ199" s="14" t="s">
        <v>86</v>
      </c>
      <c r="BK199" s="156">
        <f t="shared" si="26"/>
        <v>0</v>
      </c>
      <c r="BL199" s="14" t="s">
        <v>160</v>
      </c>
      <c r="BM199" s="154" t="s">
        <v>237</v>
      </c>
    </row>
    <row r="200" spans="1:65" s="2" customFormat="1" ht="16.5" customHeight="1">
      <c r="A200" s="26"/>
      <c r="B200" s="143"/>
      <c r="C200" s="144" t="s">
        <v>355</v>
      </c>
      <c r="D200" s="144" t="s">
        <v>157</v>
      </c>
      <c r="E200" s="145" t="s">
        <v>239</v>
      </c>
      <c r="F200" s="146" t="s">
        <v>240</v>
      </c>
      <c r="G200" s="147" t="s">
        <v>170</v>
      </c>
      <c r="H200" s="148">
        <v>467.65499999999997</v>
      </c>
      <c r="I200" s="148"/>
      <c r="J200" s="148"/>
      <c r="K200" s="149"/>
      <c r="L200" s="27"/>
      <c r="M200" s="150" t="s">
        <v>1</v>
      </c>
      <c r="N200" s="151" t="s">
        <v>39</v>
      </c>
      <c r="O200" s="152">
        <v>0.46200000000000002</v>
      </c>
      <c r="P200" s="152">
        <f t="shared" si="18"/>
        <v>216.05661000000001</v>
      </c>
      <c r="Q200" s="152">
        <v>0.14299999999999999</v>
      </c>
      <c r="R200" s="152">
        <f t="shared" si="19"/>
        <v>66.874664999999993</v>
      </c>
      <c r="S200" s="152">
        <v>0</v>
      </c>
      <c r="T200" s="153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160</v>
      </c>
      <c r="AT200" s="154" t="s">
        <v>157</v>
      </c>
      <c r="AU200" s="154" t="s">
        <v>86</v>
      </c>
      <c r="AY200" s="14" t="s">
        <v>154</v>
      </c>
      <c r="BE200" s="155">
        <f t="shared" si="21"/>
        <v>0</v>
      </c>
      <c r="BF200" s="155">
        <f t="shared" si="22"/>
        <v>0</v>
      </c>
      <c r="BG200" s="155">
        <f t="shared" si="23"/>
        <v>0</v>
      </c>
      <c r="BH200" s="155">
        <f t="shared" si="24"/>
        <v>0</v>
      </c>
      <c r="BI200" s="155">
        <f t="shared" si="25"/>
        <v>0</v>
      </c>
      <c r="BJ200" s="14" t="s">
        <v>86</v>
      </c>
      <c r="BK200" s="156">
        <f t="shared" si="26"/>
        <v>0</v>
      </c>
      <c r="BL200" s="14" t="s">
        <v>160</v>
      </c>
      <c r="BM200" s="154" t="s">
        <v>241</v>
      </c>
    </row>
    <row r="201" spans="1:65" s="2" customFormat="1" ht="24" customHeight="1">
      <c r="A201" s="26"/>
      <c r="B201" s="143"/>
      <c r="C201" s="157" t="s">
        <v>359</v>
      </c>
      <c r="D201" s="157" t="s">
        <v>229</v>
      </c>
      <c r="E201" s="158" t="s">
        <v>243</v>
      </c>
      <c r="F201" s="159" t="s">
        <v>244</v>
      </c>
      <c r="G201" s="160" t="s">
        <v>232</v>
      </c>
      <c r="H201" s="161">
        <v>93.531000000000006</v>
      </c>
      <c r="I201" s="161"/>
      <c r="J201" s="161"/>
      <c r="K201" s="162"/>
      <c r="L201" s="163"/>
      <c r="M201" s="164" t="s">
        <v>1</v>
      </c>
      <c r="N201" s="165" t="s">
        <v>39</v>
      </c>
      <c r="O201" s="152">
        <v>0</v>
      </c>
      <c r="P201" s="152">
        <f t="shared" si="18"/>
        <v>0</v>
      </c>
      <c r="Q201" s="152">
        <v>1E-3</v>
      </c>
      <c r="R201" s="152">
        <f t="shared" si="19"/>
        <v>9.3531000000000003E-2</v>
      </c>
      <c r="S201" s="152">
        <v>0</v>
      </c>
      <c r="T201" s="153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4" t="s">
        <v>181</v>
      </c>
      <c r="AT201" s="154" t="s">
        <v>229</v>
      </c>
      <c r="AU201" s="154" t="s">
        <v>86</v>
      </c>
      <c r="AY201" s="14" t="s">
        <v>154</v>
      </c>
      <c r="BE201" s="155">
        <f t="shared" si="21"/>
        <v>0</v>
      </c>
      <c r="BF201" s="155">
        <f t="shared" si="22"/>
        <v>0</v>
      </c>
      <c r="BG201" s="155">
        <f t="shared" si="23"/>
        <v>0</v>
      </c>
      <c r="BH201" s="155">
        <f t="shared" si="24"/>
        <v>0</v>
      </c>
      <c r="BI201" s="155">
        <f t="shared" si="25"/>
        <v>0</v>
      </c>
      <c r="BJ201" s="14" t="s">
        <v>86</v>
      </c>
      <c r="BK201" s="156">
        <f t="shared" si="26"/>
        <v>0</v>
      </c>
      <c r="BL201" s="14" t="s">
        <v>160</v>
      </c>
      <c r="BM201" s="154" t="s">
        <v>245</v>
      </c>
    </row>
    <row r="202" spans="1:65" s="2" customFormat="1" ht="24" customHeight="1">
      <c r="A202" s="26"/>
      <c r="B202" s="143"/>
      <c r="C202" s="144" t="s">
        <v>363</v>
      </c>
      <c r="D202" s="144" t="s">
        <v>157</v>
      </c>
      <c r="E202" s="145" t="s">
        <v>900</v>
      </c>
      <c r="F202" s="146" t="s">
        <v>901</v>
      </c>
      <c r="G202" s="147" t="s">
        <v>170</v>
      </c>
      <c r="H202" s="148">
        <v>24.742999999999999</v>
      </c>
      <c r="I202" s="148"/>
      <c r="J202" s="148"/>
      <c r="K202" s="149"/>
      <c r="L202" s="27"/>
      <c r="M202" s="150" t="s">
        <v>1</v>
      </c>
      <c r="N202" s="151" t="s">
        <v>39</v>
      </c>
      <c r="O202" s="152">
        <v>1.1419999999999999</v>
      </c>
      <c r="P202" s="152">
        <f t="shared" si="18"/>
        <v>28.256505999999995</v>
      </c>
      <c r="Q202" s="152">
        <v>4.9169999999999998E-2</v>
      </c>
      <c r="R202" s="152">
        <f t="shared" si="19"/>
        <v>1.2166133099999998</v>
      </c>
      <c r="S202" s="152">
        <v>0</v>
      </c>
      <c r="T202" s="153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160</v>
      </c>
      <c r="AT202" s="154" t="s">
        <v>157</v>
      </c>
      <c r="AU202" s="154" t="s">
        <v>86</v>
      </c>
      <c r="AY202" s="14" t="s">
        <v>154</v>
      </c>
      <c r="BE202" s="155">
        <f t="shared" si="21"/>
        <v>0</v>
      </c>
      <c r="BF202" s="155">
        <f t="shared" si="22"/>
        <v>0</v>
      </c>
      <c r="BG202" s="155">
        <f t="shared" si="23"/>
        <v>0</v>
      </c>
      <c r="BH202" s="155">
        <f t="shared" si="24"/>
        <v>0</v>
      </c>
      <c r="BI202" s="155">
        <f t="shared" si="25"/>
        <v>0</v>
      </c>
      <c r="BJ202" s="14" t="s">
        <v>86</v>
      </c>
      <c r="BK202" s="156">
        <f t="shared" si="26"/>
        <v>0</v>
      </c>
      <c r="BL202" s="14" t="s">
        <v>160</v>
      </c>
      <c r="BM202" s="154" t="s">
        <v>902</v>
      </c>
    </row>
    <row r="203" spans="1:65" s="2" customFormat="1" ht="16.5" customHeight="1">
      <c r="A203" s="26"/>
      <c r="B203" s="143"/>
      <c r="C203" s="144" t="s">
        <v>365</v>
      </c>
      <c r="D203" s="144" t="s">
        <v>157</v>
      </c>
      <c r="E203" s="145" t="s">
        <v>247</v>
      </c>
      <c r="F203" s="146" t="s">
        <v>248</v>
      </c>
      <c r="G203" s="147" t="s">
        <v>170</v>
      </c>
      <c r="H203" s="148">
        <v>153.31</v>
      </c>
      <c r="I203" s="148"/>
      <c r="J203" s="148"/>
      <c r="K203" s="149"/>
      <c r="L203" s="27"/>
      <c r="M203" s="150" t="s">
        <v>1</v>
      </c>
      <c r="N203" s="151" t="s">
        <v>39</v>
      </c>
      <c r="O203" s="152">
        <v>0.58599999999999997</v>
      </c>
      <c r="P203" s="152">
        <f t="shared" si="18"/>
        <v>89.839659999999995</v>
      </c>
      <c r="Q203" s="152">
        <v>7.6999999999999999E-2</v>
      </c>
      <c r="R203" s="152">
        <f t="shared" si="19"/>
        <v>11.804869999999999</v>
      </c>
      <c r="S203" s="152">
        <v>0</v>
      </c>
      <c r="T203" s="153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4" t="s">
        <v>160</v>
      </c>
      <c r="AT203" s="154" t="s">
        <v>157</v>
      </c>
      <c r="AU203" s="154" t="s">
        <v>86</v>
      </c>
      <c r="AY203" s="14" t="s">
        <v>154</v>
      </c>
      <c r="BE203" s="155">
        <f t="shared" si="21"/>
        <v>0</v>
      </c>
      <c r="BF203" s="155">
        <f t="shared" si="22"/>
        <v>0</v>
      </c>
      <c r="BG203" s="155">
        <f t="shared" si="23"/>
        <v>0</v>
      </c>
      <c r="BH203" s="155">
        <f t="shared" si="24"/>
        <v>0</v>
      </c>
      <c r="BI203" s="155">
        <f t="shared" si="25"/>
        <v>0</v>
      </c>
      <c r="BJ203" s="14" t="s">
        <v>86</v>
      </c>
      <c r="BK203" s="156">
        <f t="shared" si="26"/>
        <v>0</v>
      </c>
      <c r="BL203" s="14" t="s">
        <v>160</v>
      </c>
      <c r="BM203" s="154" t="s">
        <v>249</v>
      </c>
    </row>
    <row r="204" spans="1:65" s="12" customFormat="1" ht="23" customHeight="1">
      <c r="B204" s="131"/>
      <c r="D204" s="132" t="s">
        <v>72</v>
      </c>
      <c r="E204" s="141" t="s">
        <v>184</v>
      </c>
      <c r="F204" s="141" t="s">
        <v>250</v>
      </c>
      <c r="J204" s="142"/>
      <c r="L204" s="131"/>
      <c r="M204" s="135"/>
      <c r="N204" s="136"/>
      <c r="O204" s="136"/>
      <c r="P204" s="137">
        <f>SUM(P205:P235)</f>
        <v>1648.7987812600004</v>
      </c>
      <c r="Q204" s="136"/>
      <c r="R204" s="137">
        <f>SUM(R205:R235)</f>
        <v>323.16731640419999</v>
      </c>
      <c r="S204" s="136"/>
      <c r="T204" s="138">
        <f>SUM(T205:T235)</f>
        <v>155.9533308</v>
      </c>
      <c r="AR204" s="132" t="s">
        <v>80</v>
      </c>
      <c r="AT204" s="139" t="s">
        <v>72</v>
      </c>
      <c r="AU204" s="139" t="s">
        <v>80</v>
      </c>
      <c r="AY204" s="132" t="s">
        <v>154</v>
      </c>
      <c r="BK204" s="140">
        <f>SUM(BK205:BK235)</f>
        <v>0</v>
      </c>
    </row>
    <row r="205" spans="1:65" s="2" customFormat="1" ht="24" customHeight="1">
      <c r="A205" s="26"/>
      <c r="B205" s="143"/>
      <c r="C205" s="144" t="s">
        <v>368</v>
      </c>
      <c r="D205" s="144" t="s">
        <v>157</v>
      </c>
      <c r="E205" s="145" t="s">
        <v>903</v>
      </c>
      <c r="F205" s="146" t="s">
        <v>904</v>
      </c>
      <c r="G205" s="147" t="s">
        <v>636</v>
      </c>
      <c r="H205" s="148">
        <v>5261.9</v>
      </c>
      <c r="I205" s="148"/>
      <c r="J205" s="148"/>
      <c r="K205" s="149"/>
      <c r="L205" s="27"/>
      <c r="M205" s="150" t="s">
        <v>1</v>
      </c>
      <c r="N205" s="151" t="s">
        <v>39</v>
      </c>
      <c r="O205" s="152">
        <v>3.3000000000000002E-2</v>
      </c>
      <c r="P205" s="152">
        <f t="shared" ref="P205:P235" si="27">O205*H205</f>
        <v>173.64269999999999</v>
      </c>
      <c r="Q205" s="152">
        <v>2.8680279999999999E-2</v>
      </c>
      <c r="R205" s="152">
        <f t="shared" ref="R205:R235" si="28">Q205*H205</f>
        <v>150.91276533199999</v>
      </c>
      <c r="S205" s="152">
        <v>0</v>
      </c>
      <c r="T205" s="153">
        <f t="shared" ref="T205:T235" si="29"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4" t="s">
        <v>160</v>
      </c>
      <c r="AT205" s="154" t="s">
        <v>157</v>
      </c>
      <c r="AU205" s="154" t="s">
        <v>86</v>
      </c>
      <c r="AY205" s="14" t="s">
        <v>154</v>
      </c>
      <c r="BE205" s="155">
        <f t="shared" ref="BE205:BE235" si="30">IF(N205="základná",J205,0)</f>
        <v>0</v>
      </c>
      <c r="BF205" s="155">
        <f t="shared" ref="BF205:BF235" si="31">IF(N205="znížená",J205,0)</f>
        <v>0</v>
      </c>
      <c r="BG205" s="155">
        <f t="shared" ref="BG205:BG235" si="32">IF(N205="zákl. prenesená",J205,0)</f>
        <v>0</v>
      </c>
      <c r="BH205" s="155">
        <f t="shared" ref="BH205:BH235" si="33">IF(N205="zníž. prenesená",J205,0)</f>
        <v>0</v>
      </c>
      <c r="BI205" s="155">
        <f t="shared" ref="BI205:BI235" si="34">IF(N205="nulová",J205,0)</f>
        <v>0</v>
      </c>
      <c r="BJ205" s="14" t="s">
        <v>86</v>
      </c>
      <c r="BK205" s="156">
        <f t="shared" ref="BK205:BK235" si="35">ROUND(I205*H205,3)</f>
        <v>0</v>
      </c>
      <c r="BL205" s="14" t="s">
        <v>160</v>
      </c>
      <c r="BM205" s="154" t="s">
        <v>905</v>
      </c>
    </row>
    <row r="206" spans="1:65" s="2" customFormat="1" ht="36" customHeight="1">
      <c r="A206" s="26"/>
      <c r="B206" s="143"/>
      <c r="C206" s="144" t="s">
        <v>372</v>
      </c>
      <c r="D206" s="144" t="s">
        <v>157</v>
      </c>
      <c r="E206" s="145" t="s">
        <v>906</v>
      </c>
      <c r="F206" s="146" t="s">
        <v>907</v>
      </c>
      <c r="G206" s="147" t="s">
        <v>636</v>
      </c>
      <c r="H206" s="148">
        <v>5261.9</v>
      </c>
      <c r="I206" s="148"/>
      <c r="J206" s="148"/>
      <c r="K206" s="149"/>
      <c r="L206" s="27"/>
      <c r="M206" s="150" t="s">
        <v>1</v>
      </c>
      <c r="N206" s="151" t="s">
        <v>39</v>
      </c>
      <c r="O206" s="152">
        <v>2E-3</v>
      </c>
      <c r="P206" s="152">
        <f t="shared" si="27"/>
        <v>10.5238</v>
      </c>
      <c r="Q206" s="152">
        <v>0</v>
      </c>
      <c r="R206" s="152">
        <f t="shared" si="28"/>
        <v>0</v>
      </c>
      <c r="S206" s="152">
        <v>0</v>
      </c>
      <c r="T206" s="153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160</v>
      </c>
      <c r="AT206" s="154" t="s">
        <v>157</v>
      </c>
      <c r="AU206" s="154" t="s">
        <v>86</v>
      </c>
      <c r="AY206" s="14" t="s">
        <v>154</v>
      </c>
      <c r="BE206" s="155">
        <f t="shared" si="30"/>
        <v>0</v>
      </c>
      <c r="BF206" s="155">
        <f t="shared" si="31"/>
        <v>0</v>
      </c>
      <c r="BG206" s="155">
        <f t="shared" si="32"/>
        <v>0</v>
      </c>
      <c r="BH206" s="155">
        <f t="shared" si="33"/>
        <v>0</v>
      </c>
      <c r="BI206" s="155">
        <f t="shared" si="34"/>
        <v>0</v>
      </c>
      <c r="BJ206" s="14" t="s">
        <v>86</v>
      </c>
      <c r="BK206" s="156">
        <f t="shared" si="35"/>
        <v>0</v>
      </c>
      <c r="BL206" s="14" t="s">
        <v>160</v>
      </c>
      <c r="BM206" s="154" t="s">
        <v>908</v>
      </c>
    </row>
    <row r="207" spans="1:65" s="2" customFormat="1" ht="24" customHeight="1">
      <c r="A207" s="26"/>
      <c r="B207" s="143"/>
      <c r="C207" s="144" t="s">
        <v>376</v>
      </c>
      <c r="D207" s="144" t="s">
        <v>157</v>
      </c>
      <c r="E207" s="145" t="s">
        <v>909</v>
      </c>
      <c r="F207" s="146" t="s">
        <v>910</v>
      </c>
      <c r="G207" s="147" t="s">
        <v>636</v>
      </c>
      <c r="H207" s="148">
        <v>5261.9</v>
      </c>
      <c r="I207" s="148"/>
      <c r="J207" s="148"/>
      <c r="K207" s="149"/>
      <c r="L207" s="27"/>
      <c r="M207" s="150" t="s">
        <v>1</v>
      </c>
      <c r="N207" s="151" t="s">
        <v>39</v>
      </c>
      <c r="O207" s="152">
        <v>0.02</v>
      </c>
      <c r="P207" s="152">
        <f t="shared" si="27"/>
        <v>105.238</v>
      </c>
      <c r="Q207" s="152">
        <v>2.3900000000000001E-2</v>
      </c>
      <c r="R207" s="152">
        <f t="shared" si="28"/>
        <v>125.75941</v>
      </c>
      <c r="S207" s="152">
        <v>0</v>
      </c>
      <c r="T207" s="153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4" t="s">
        <v>160</v>
      </c>
      <c r="AT207" s="154" t="s">
        <v>157</v>
      </c>
      <c r="AU207" s="154" t="s">
        <v>86</v>
      </c>
      <c r="AY207" s="14" t="s">
        <v>154</v>
      </c>
      <c r="BE207" s="155">
        <f t="shared" si="30"/>
        <v>0</v>
      </c>
      <c r="BF207" s="155">
        <f t="shared" si="31"/>
        <v>0</v>
      </c>
      <c r="BG207" s="155">
        <f t="shared" si="32"/>
        <v>0</v>
      </c>
      <c r="BH207" s="155">
        <f t="shared" si="33"/>
        <v>0</v>
      </c>
      <c r="BI207" s="155">
        <f t="shared" si="34"/>
        <v>0</v>
      </c>
      <c r="BJ207" s="14" t="s">
        <v>86</v>
      </c>
      <c r="BK207" s="156">
        <f t="shared" si="35"/>
        <v>0</v>
      </c>
      <c r="BL207" s="14" t="s">
        <v>160</v>
      </c>
      <c r="BM207" s="154" t="s">
        <v>911</v>
      </c>
    </row>
    <row r="208" spans="1:65" s="2" customFormat="1" ht="24" customHeight="1">
      <c r="A208" s="26"/>
      <c r="B208" s="143"/>
      <c r="C208" s="144" t="s">
        <v>378</v>
      </c>
      <c r="D208" s="144" t="s">
        <v>157</v>
      </c>
      <c r="E208" s="145" t="s">
        <v>912</v>
      </c>
      <c r="F208" s="172" t="s">
        <v>913</v>
      </c>
      <c r="G208" s="173" t="s">
        <v>170</v>
      </c>
      <c r="H208" s="174">
        <v>1255.7</v>
      </c>
      <c r="I208" s="148"/>
      <c r="J208" s="148"/>
      <c r="K208" s="149"/>
      <c r="L208" s="27"/>
      <c r="M208" s="150" t="s">
        <v>1</v>
      </c>
      <c r="N208" s="151" t="s">
        <v>39</v>
      </c>
      <c r="O208" s="152">
        <v>8.2000000000000003E-2</v>
      </c>
      <c r="P208" s="152">
        <f t="shared" si="27"/>
        <v>102.96740000000001</v>
      </c>
      <c r="Q208" s="152">
        <v>0</v>
      </c>
      <c r="R208" s="152">
        <f t="shared" si="28"/>
        <v>0</v>
      </c>
      <c r="S208" s="152">
        <v>0</v>
      </c>
      <c r="T208" s="153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4" t="s">
        <v>160</v>
      </c>
      <c r="AT208" s="154" t="s">
        <v>157</v>
      </c>
      <c r="AU208" s="154" t="s">
        <v>86</v>
      </c>
      <c r="AY208" s="14" t="s">
        <v>154</v>
      </c>
      <c r="BE208" s="155">
        <f t="shared" si="30"/>
        <v>0</v>
      </c>
      <c r="BF208" s="155">
        <f t="shared" si="31"/>
        <v>0</v>
      </c>
      <c r="BG208" s="155">
        <f t="shared" si="32"/>
        <v>0</v>
      </c>
      <c r="BH208" s="155">
        <f t="shared" si="33"/>
        <v>0</v>
      </c>
      <c r="BI208" s="155">
        <f t="shared" si="34"/>
        <v>0</v>
      </c>
      <c r="BJ208" s="14" t="s">
        <v>86</v>
      </c>
      <c r="BK208" s="156">
        <f t="shared" si="35"/>
        <v>0</v>
      </c>
      <c r="BL208" s="14" t="s">
        <v>160</v>
      </c>
      <c r="BM208" s="154" t="s">
        <v>914</v>
      </c>
    </row>
    <row r="209" spans="1:65" s="2" customFormat="1" ht="24" customHeight="1">
      <c r="A209" s="26"/>
      <c r="B209" s="143"/>
      <c r="C209" s="144" t="s">
        <v>382</v>
      </c>
      <c r="D209" s="144" t="s">
        <v>157</v>
      </c>
      <c r="E209" s="145" t="s">
        <v>915</v>
      </c>
      <c r="F209" s="146" t="s">
        <v>916</v>
      </c>
      <c r="G209" s="147" t="s">
        <v>170</v>
      </c>
      <c r="H209" s="148">
        <v>1255.7</v>
      </c>
      <c r="I209" s="148"/>
      <c r="J209" s="148"/>
      <c r="K209" s="149"/>
      <c r="L209" s="27"/>
      <c r="M209" s="150" t="s">
        <v>1</v>
      </c>
      <c r="N209" s="151" t="s">
        <v>39</v>
      </c>
      <c r="O209" s="152">
        <v>2E-3</v>
      </c>
      <c r="P209" s="152">
        <f t="shared" si="27"/>
        <v>2.5114000000000001</v>
      </c>
      <c r="Q209" s="152">
        <v>3.7000746000000001E-2</v>
      </c>
      <c r="R209" s="152">
        <f t="shared" si="28"/>
        <v>46.4618367522</v>
      </c>
      <c r="S209" s="152">
        <v>0</v>
      </c>
      <c r="T209" s="153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4" t="s">
        <v>160</v>
      </c>
      <c r="AT209" s="154" t="s">
        <v>157</v>
      </c>
      <c r="AU209" s="154" t="s">
        <v>86</v>
      </c>
      <c r="AY209" s="14" t="s">
        <v>154</v>
      </c>
      <c r="BE209" s="155">
        <f t="shared" si="30"/>
        <v>0</v>
      </c>
      <c r="BF209" s="155">
        <f t="shared" si="31"/>
        <v>0</v>
      </c>
      <c r="BG209" s="155">
        <f t="shared" si="32"/>
        <v>0</v>
      </c>
      <c r="BH209" s="155">
        <f t="shared" si="33"/>
        <v>0</v>
      </c>
      <c r="BI209" s="155">
        <f t="shared" si="34"/>
        <v>0</v>
      </c>
      <c r="BJ209" s="14" t="s">
        <v>86</v>
      </c>
      <c r="BK209" s="156">
        <f t="shared" si="35"/>
        <v>0</v>
      </c>
      <c r="BL209" s="14" t="s">
        <v>160</v>
      </c>
      <c r="BM209" s="154" t="s">
        <v>917</v>
      </c>
    </row>
    <row r="210" spans="1:65" s="2" customFormat="1" ht="16.5" customHeight="1">
      <c r="A210" s="26"/>
      <c r="B210" s="143"/>
      <c r="C210" s="144" t="s">
        <v>388</v>
      </c>
      <c r="D210" s="144" t="s">
        <v>157</v>
      </c>
      <c r="E210" s="145" t="s">
        <v>256</v>
      </c>
      <c r="F210" s="146" t="s">
        <v>257</v>
      </c>
      <c r="G210" s="147" t="s">
        <v>170</v>
      </c>
      <c r="H210" s="148">
        <v>679.68</v>
      </c>
      <c r="I210" s="148"/>
      <c r="J210" s="148"/>
      <c r="K210" s="149"/>
      <c r="L210" s="27"/>
      <c r="M210" s="150" t="s">
        <v>1</v>
      </c>
      <c r="N210" s="151" t="s">
        <v>39</v>
      </c>
      <c r="O210" s="152">
        <v>0.32401000000000002</v>
      </c>
      <c r="P210" s="152">
        <f t="shared" si="27"/>
        <v>220.22311679999999</v>
      </c>
      <c r="Q210" s="152">
        <v>4.8999999999999998E-5</v>
      </c>
      <c r="R210" s="152">
        <f t="shared" si="28"/>
        <v>3.3304319999999998E-2</v>
      </c>
      <c r="S210" s="152">
        <v>0</v>
      </c>
      <c r="T210" s="153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4" t="s">
        <v>160</v>
      </c>
      <c r="AT210" s="154" t="s">
        <v>157</v>
      </c>
      <c r="AU210" s="154" t="s">
        <v>86</v>
      </c>
      <c r="AY210" s="14" t="s">
        <v>154</v>
      </c>
      <c r="BE210" s="155">
        <f t="shared" si="30"/>
        <v>0</v>
      </c>
      <c r="BF210" s="155">
        <f t="shared" si="31"/>
        <v>0</v>
      </c>
      <c r="BG210" s="155">
        <f t="shared" si="32"/>
        <v>0</v>
      </c>
      <c r="BH210" s="155">
        <f t="shared" si="33"/>
        <v>0</v>
      </c>
      <c r="BI210" s="155">
        <f t="shared" si="34"/>
        <v>0</v>
      </c>
      <c r="BJ210" s="14" t="s">
        <v>86</v>
      </c>
      <c r="BK210" s="156">
        <f t="shared" si="35"/>
        <v>0</v>
      </c>
      <c r="BL210" s="14" t="s">
        <v>160</v>
      </c>
      <c r="BM210" s="154" t="s">
        <v>258</v>
      </c>
    </row>
    <row r="211" spans="1:65" s="2" customFormat="1" ht="24" customHeight="1">
      <c r="A211" s="26"/>
      <c r="B211" s="143"/>
      <c r="C211" s="144" t="s">
        <v>393</v>
      </c>
      <c r="D211" s="144" t="s">
        <v>157</v>
      </c>
      <c r="E211" s="145" t="s">
        <v>260</v>
      </c>
      <c r="F211" s="146" t="s">
        <v>261</v>
      </c>
      <c r="G211" s="147" t="s">
        <v>170</v>
      </c>
      <c r="H211" s="148">
        <v>137.68899999999999</v>
      </c>
      <c r="I211" s="148"/>
      <c r="J211" s="148"/>
      <c r="K211" s="149"/>
      <c r="L211" s="27"/>
      <c r="M211" s="150" t="s">
        <v>1</v>
      </c>
      <c r="N211" s="151" t="s">
        <v>39</v>
      </c>
      <c r="O211" s="152">
        <v>0.16400000000000001</v>
      </c>
      <c r="P211" s="152">
        <f t="shared" si="27"/>
        <v>22.580995999999999</v>
      </c>
      <c r="Q211" s="152">
        <v>0</v>
      </c>
      <c r="R211" s="152">
        <f t="shared" si="28"/>
        <v>0</v>
      </c>
      <c r="S211" s="152">
        <v>0.19600000000000001</v>
      </c>
      <c r="T211" s="153">
        <f t="shared" si="29"/>
        <v>26.987044000000001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4" t="s">
        <v>160</v>
      </c>
      <c r="AT211" s="154" t="s">
        <v>157</v>
      </c>
      <c r="AU211" s="154" t="s">
        <v>86</v>
      </c>
      <c r="AY211" s="14" t="s">
        <v>154</v>
      </c>
      <c r="BE211" s="155">
        <f t="shared" si="30"/>
        <v>0</v>
      </c>
      <c r="BF211" s="155">
        <f t="shared" si="31"/>
        <v>0</v>
      </c>
      <c r="BG211" s="155">
        <f t="shared" si="32"/>
        <v>0</v>
      </c>
      <c r="BH211" s="155">
        <f t="shared" si="33"/>
        <v>0</v>
      </c>
      <c r="BI211" s="155">
        <f t="shared" si="34"/>
        <v>0</v>
      </c>
      <c r="BJ211" s="14" t="s">
        <v>86</v>
      </c>
      <c r="BK211" s="156">
        <f t="shared" si="35"/>
        <v>0</v>
      </c>
      <c r="BL211" s="14" t="s">
        <v>160</v>
      </c>
      <c r="BM211" s="154" t="s">
        <v>262</v>
      </c>
    </row>
    <row r="212" spans="1:65" s="2" customFormat="1" ht="24" customHeight="1">
      <c r="A212" s="26"/>
      <c r="B212" s="143"/>
      <c r="C212" s="144" t="s">
        <v>397</v>
      </c>
      <c r="D212" s="144" t="s">
        <v>157</v>
      </c>
      <c r="E212" s="145" t="s">
        <v>918</v>
      </c>
      <c r="F212" s="146" t="s">
        <v>919</v>
      </c>
      <c r="G212" s="147" t="s">
        <v>175</v>
      </c>
      <c r="H212" s="148">
        <v>24.7</v>
      </c>
      <c r="I212" s="148"/>
      <c r="J212" s="148"/>
      <c r="K212" s="149"/>
      <c r="L212" s="27"/>
      <c r="M212" s="150" t="s">
        <v>1</v>
      </c>
      <c r="N212" s="151" t="s">
        <v>39</v>
      </c>
      <c r="O212" s="152">
        <v>0.38300000000000001</v>
      </c>
      <c r="P212" s="152">
        <f t="shared" si="27"/>
        <v>9.4601000000000006</v>
      </c>
      <c r="Q212" s="152">
        <v>0</v>
      </c>
      <c r="R212" s="152">
        <f t="shared" si="28"/>
        <v>0</v>
      </c>
      <c r="S212" s="152">
        <v>0</v>
      </c>
      <c r="T212" s="153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160</v>
      </c>
      <c r="AT212" s="154" t="s">
        <v>157</v>
      </c>
      <c r="AU212" s="154" t="s">
        <v>86</v>
      </c>
      <c r="AY212" s="14" t="s">
        <v>154</v>
      </c>
      <c r="BE212" s="155">
        <f t="shared" si="30"/>
        <v>0</v>
      </c>
      <c r="BF212" s="155">
        <f t="shared" si="31"/>
        <v>0</v>
      </c>
      <c r="BG212" s="155">
        <f t="shared" si="32"/>
        <v>0</v>
      </c>
      <c r="BH212" s="155">
        <f t="shared" si="33"/>
        <v>0</v>
      </c>
      <c r="BI212" s="155">
        <f t="shared" si="34"/>
        <v>0</v>
      </c>
      <c r="BJ212" s="14" t="s">
        <v>86</v>
      </c>
      <c r="BK212" s="156">
        <f t="shared" si="35"/>
        <v>0</v>
      </c>
      <c r="BL212" s="14" t="s">
        <v>160</v>
      </c>
      <c r="BM212" s="154" t="s">
        <v>920</v>
      </c>
    </row>
    <row r="213" spans="1:65" s="2" customFormat="1" ht="24" customHeight="1">
      <c r="A213" s="26"/>
      <c r="B213" s="143"/>
      <c r="C213" s="144" t="s">
        <v>401</v>
      </c>
      <c r="D213" s="144" t="s">
        <v>157</v>
      </c>
      <c r="E213" s="145" t="s">
        <v>921</v>
      </c>
      <c r="F213" s="146" t="s">
        <v>922</v>
      </c>
      <c r="G213" s="147" t="s">
        <v>636</v>
      </c>
      <c r="H213" s="148">
        <v>33.308</v>
      </c>
      <c r="I213" s="148"/>
      <c r="J213" s="148"/>
      <c r="K213" s="149"/>
      <c r="L213" s="27"/>
      <c r="M213" s="150" t="s">
        <v>1</v>
      </c>
      <c r="N213" s="151" t="s">
        <v>39</v>
      </c>
      <c r="O213" s="152">
        <v>1.4550000000000001</v>
      </c>
      <c r="P213" s="152">
        <f t="shared" si="27"/>
        <v>48.463140000000003</v>
      </c>
      <c r="Q213" s="152">
        <v>0</v>
      </c>
      <c r="R213" s="152">
        <f t="shared" si="28"/>
        <v>0</v>
      </c>
      <c r="S213" s="152">
        <v>1.905</v>
      </c>
      <c r="T213" s="153">
        <f t="shared" si="29"/>
        <v>63.451740000000001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4" t="s">
        <v>160</v>
      </c>
      <c r="AT213" s="154" t="s">
        <v>157</v>
      </c>
      <c r="AU213" s="154" t="s">
        <v>86</v>
      </c>
      <c r="AY213" s="14" t="s">
        <v>154</v>
      </c>
      <c r="BE213" s="155">
        <f t="shared" si="30"/>
        <v>0</v>
      </c>
      <c r="BF213" s="155">
        <f t="shared" si="31"/>
        <v>0</v>
      </c>
      <c r="BG213" s="155">
        <f t="shared" si="32"/>
        <v>0</v>
      </c>
      <c r="BH213" s="155">
        <f t="shared" si="33"/>
        <v>0</v>
      </c>
      <c r="BI213" s="155">
        <f t="shared" si="34"/>
        <v>0</v>
      </c>
      <c r="BJ213" s="14" t="s">
        <v>86</v>
      </c>
      <c r="BK213" s="156">
        <f t="shared" si="35"/>
        <v>0</v>
      </c>
      <c r="BL213" s="14" t="s">
        <v>160</v>
      </c>
      <c r="BM213" s="154" t="s">
        <v>923</v>
      </c>
    </row>
    <row r="214" spans="1:65" s="2" customFormat="1" ht="36" customHeight="1">
      <c r="A214" s="26"/>
      <c r="B214" s="143"/>
      <c r="C214" s="144" t="s">
        <v>405</v>
      </c>
      <c r="D214" s="144" t="s">
        <v>157</v>
      </c>
      <c r="E214" s="145" t="s">
        <v>924</v>
      </c>
      <c r="F214" s="146" t="s">
        <v>925</v>
      </c>
      <c r="G214" s="147" t="s">
        <v>636</v>
      </c>
      <c r="H214" s="148">
        <v>8.1509999999999998</v>
      </c>
      <c r="I214" s="148"/>
      <c r="J214" s="148"/>
      <c r="K214" s="149"/>
      <c r="L214" s="27"/>
      <c r="M214" s="150" t="s">
        <v>1</v>
      </c>
      <c r="N214" s="151" t="s">
        <v>39</v>
      </c>
      <c r="O214" s="152">
        <v>5.8433999999999999</v>
      </c>
      <c r="P214" s="152">
        <f t="shared" si="27"/>
        <v>47.629553399999999</v>
      </c>
      <c r="Q214" s="152">
        <v>0</v>
      </c>
      <c r="R214" s="152">
        <f t="shared" si="28"/>
        <v>0</v>
      </c>
      <c r="S214" s="152">
        <v>2.2000000000000002</v>
      </c>
      <c r="T214" s="153">
        <f t="shared" si="29"/>
        <v>17.932200000000002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160</v>
      </c>
      <c r="AT214" s="154" t="s">
        <v>157</v>
      </c>
      <c r="AU214" s="154" t="s">
        <v>86</v>
      </c>
      <c r="AY214" s="14" t="s">
        <v>154</v>
      </c>
      <c r="BE214" s="155">
        <f t="shared" si="30"/>
        <v>0</v>
      </c>
      <c r="BF214" s="155">
        <f t="shared" si="31"/>
        <v>0</v>
      </c>
      <c r="BG214" s="155">
        <f t="shared" si="32"/>
        <v>0</v>
      </c>
      <c r="BH214" s="155">
        <f t="shared" si="33"/>
        <v>0</v>
      </c>
      <c r="BI214" s="155">
        <f t="shared" si="34"/>
        <v>0</v>
      </c>
      <c r="BJ214" s="14" t="s">
        <v>86</v>
      </c>
      <c r="BK214" s="156">
        <f t="shared" si="35"/>
        <v>0</v>
      </c>
      <c r="BL214" s="14" t="s">
        <v>160</v>
      </c>
      <c r="BM214" s="154" t="s">
        <v>926</v>
      </c>
    </row>
    <row r="215" spans="1:65" s="2" customFormat="1" ht="24" customHeight="1">
      <c r="A215" s="26"/>
      <c r="B215" s="143"/>
      <c r="C215" s="144" t="s">
        <v>409</v>
      </c>
      <c r="D215" s="144" t="s">
        <v>157</v>
      </c>
      <c r="E215" s="145" t="s">
        <v>927</v>
      </c>
      <c r="F215" s="146" t="s">
        <v>928</v>
      </c>
      <c r="G215" s="147" t="s">
        <v>170</v>
      </c>
      <c r="H215" s="148">
        <v>812.3</v>
      </c>
      <c r="I215" s="148"/>
      <c r="J215" s="148"/>
      <c r="K215" s="149"/>
      <c r="L215" s="27"/>
      <c r="M215" s="150" t="s">
        <v>1</v>
      </c>
      <c r="N215" s="151" t="s">
        <v>39</v>
      </c>
      <c r="O215" s="152">
        <v>0.16600000000000001</v>
      </c>
      <c r="P215" s="152">
        <f t="shared" si="27"/>
        <v>134.84180000000001</v>
      </c>
      <c r="Q215" s="152">
        <v>0</v>
      </c>
      <c r="R215" s="152">
        <f t="shared" si="28"/>
        <v>0</v>
      </c>
      <c r="S215" s="152">
        <v>0.02</v>
      </c>
      <c r="T215" s="153">
        <f t="shared" si="29"/>
        <v>16.245999999999999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160</v>
      </c>
      <c r="AT215" s="154" t="s">
        <v>157</v>
      </c>
      <c r="AU215" s="154" t="s">
        <v>86</v>
      </c>
      <c r="AY215" s="14" t="s">
        <v>154</v>
      </c>
      <c r="BE215" s="155">
        <f t="shared" si="30"/>
        <v>0</v>
      </c>
      <c r="BF215" s="155">
        <f t="shared" si="31"/>
        <v>0</v>
      </c>
      <c r="BG215" s="155">
        <f t="shared" si="32"/>
        <v>0</v>
      </c>
      <c r="BH215" s="155">
        <f t="shared" si="33"/>
        <v>0</v>
      </c>
      <c r="BI215" s="155">
        <f t="shared" si="34"/>
        <v>0</v>
      </c>
      <c r="BJ215" s="14" t="s">
        <v>86</v>
      </c>
      <c r="BK215" s="156">
        <f t="shared" si="35"/>
        <v>0</v>
      </c>
      <c r="BL215" s="14" t="s">
        <v>160</v>
      </c>
      <c r="BM215" s="154" t="s">
        <v>929</v>
      </c>
    </row>
    <row r="216" spans="1:65" s="2" customFormat="1" ht="16.5" customHeight="1">
      <c r="A216" s="26"/>
      <c r="B216" s="143"/>
      <c r="C216" s="144" t="s">
        <v>413</v>
      </c>
      <c r="D216" s="144" t="s">
        <v>157</v>
      </c>
      <c r="E216" s="145" t="s">
        <v>930</v>
      </c>
      <c r="F216" s="146" t="s">
        <v>931</v>
      </c>
      <c r="G216" s="147" t="s">
        <v>159</v>
      </c>
      <c r="H216" s="148">
        <v>40</v>
      </c>
      <c r="I216" s="148"/>
      <c r="J216" s="148"/>
      <c r="K216" s="149"/>
      <c r="L216" s="27"/>
      <c r="M216" s="150" t="s">
        <v>1</v>
      </c>
      <c r="N216" s="151" t="s">
        <v>39</v>
      </c>
      <c r="O216" s="152">
        <v>0.42</v>
      </c>
      <c r="P216" s="152">
        <f t="shared" si="27"/>
        <v>16.8</v>
      </c>
      <c r="Q216" s="152">
        <v>0</v>
      </c>
      <c r="R216" s="152">
        <f t="shared" si="28"/>
        <v>0</v>
      </c>
      <c r="S216" s="152">
        <v>0</v>
      </c>
      <c r="T216" s="153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160</v>
      </c>
      <c r="AT216" s="154" t="s">
        <v>157</v>
      </c>
      <c r="AU216" s="154" t="s">
        <v>86</v>
      </c>
      <c r="AY216" s="14" t="s">
        <v>154</v>
      </c>
      <c r="BE216" s="155">
        <f t="shared" si="30"/>
        <v>0</v>
      </c>
      <c r="BF216" s="155">
        <f t="shared" si="31"/>
        <v>0</v>
      </c>
      <c r="BG216" s="155">
        <f t="shared" si="32"/>
        <v>0</v>
      </c>
      <c r="BH216" s="155">
        <f t="shared" si="33"/>
        <v>0</v>
      </c>
      <c r="BI216" s="155">
        <f t="shared" si="34"/>
        <v>0</v>
      </c>
      <c r="BJ216" s="14" t="s">
        <v>86</v>
      </c>
      <c r="BK216" s="156">
        <f t="shared" si="35"/>
        <v>0</v>
      </c>
      <c r="BL216" s="14" t="s">
        <v>160</v>
      </c>
      <c r="BM216" s="154" t="s">
        <v>932</v>
      </c>
    </row>
    <row r="217" spans="1:65" s="2" customFormat="1" ht="24" customHeight="1">
      <c r="A217" s="26"/>
      <c r="B217" s="143"/>
      <c r="C217" s="144" t="s">
        <v>419</v>
      </c>
      <c r="D217" s="144" t="s">
        <v>157</v>
      </c>
      <c r="E217" s="145" t="s">
        <v>933</v>
      </c>
      <c r="F217" s="146" t="s">
        <v>934</v>
      </c>
      <c r="G217" s="147" t="s">
        <v>170</v>
      </c>
      <c r="H217" s="148">
        <v>5.8650000000000002</v>
      </c>
      <c r="I217" s="148"/>
      <c r="J217" s="148"/>
      <c r="K217" s="149"/>
      <c r="L217" s="27"/>
      <c r="M217" s="150" t="s">
        <v>1</v>
      </c>
      <c r="N217" s="151" t="s">
        <v>39</v>
      </c>
      <c r="O217" s="152">
        <v>0.79</v>
      </c>
      <c r="P217" s="152">
        <f t="shared" si="27"/>
        <v>4.6333500000000001</v>
      </c>
      <c r="Q217" s="152">
        <v>0</v>
      </c>
      <c r="R217" s="152">
        <f t="shared" si="28"/>
        <v>0</v>
      </c>
      <c r="S217" s="152">
        <v>6.0999999999999999E-2</v>
      </c>
      <c r="T217" s="153">
        <f t="shared" si="29"/>
        <v>0.357765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4" t="s">
        <v>160</v>
      </c>
      <c r="AT217" s="154" t="s">
        <v>157</v>
      </c>
      <c r="AU217" s="154" t="s">
        <v>86</v>
      </c>
      <c r="AY217" s="14" t="s">
        <v>154</v>
      </c>
      <c r="BE217" s="155">
        <f t="shared" si="30"/>
        <v>0</v>
      </c>
      <c r="BF217" s="155">
        <f t="shared" si="31"/>
        <v>0</v>
      </c>
      <c r="BG217" s="155">
        <f t="shared" si="32"/>
        <v>0</v>
      </c>
      <c r="BH217" s="155">
        <f t="shared" si="33"/>
        <v>0</v>
      </c>
      <c r="BI217" s="155">
        <f t="shared" si="34"/>
        <v>0</v>
      </c>
      <c r="BJ217" s="14" t="s">
        <v>86</v>
      </c>
      <c r="BK217" s="156">
        <f t="shared" si="35"/>
        <v>0</v>
      </c>
      <c r="BL217" s="14" t="s">
        <v>160</v>
      </c>
      <c r="BM217" s="154" t="s">
        <v>935</v>
      </c>
    </row>
    <row r="218" spans="1:65" s="2" customFormat="1" ht="24" customHeight="1">
      <c r="A218" s="26"/>
      <c r="B218" s="143"/>
      <c r="C218" s="144" t="s">
        <v>423</v>
      </c>
      <c r="D218" s="144" t="s">
        <v>157</v>
      </c>
      <c r="E218" s="145" t="s">
        <v>268</v>
      </c>
      <c r="F218" s="146" t="s">
        <v>269</v>
      </c>
      <c r="G218" s="147" t="s">
        <v>170</v>
      </c>
      <c r="H218" s="148">
        <v>21.227</v>
      </c>
      <c r="I218" s="148"/>
      <c r="J218" s="148"/>
      <c r="K218" s="149"/>
      <c r="L218" s="27"/>
      <c r="M218" s="150" t="s">
        <v>1</v>
      </c>
      <c r="N218" s="151" t="s">
        <v>39</v>
      </c>
      <c r="O218" s="152">
        <v>1.6</v>
      </c>
      <c r="P218" s="152">
        <f t="shared" si="27"/>
        <v>33.963200000000001</v>
      </c>
      <c r="Q218" s="152">
        <v>0</v>
      </c>
      <c r="R218" s="152">
        <f t="shared" si="28"/>
        <v>0</v>
      </c>
      <c r="S218" s="152">
        <v>7.5999999999999998E-2</v>
      </c>
      <c r="T218" s="153">
        <f t="shared" si="29"/>
        <v>1.6132519999999999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160</v>
      </c>
      <c r="AT218" s="154" t="s">
        <v>157</v>
      </c>
      <c r="AU218" s="154" t="s">
        <v>86</v>
      </c>
      <c r="AY218" s="14" t="s">
        <v>154</v>
      </c>
      <c r="BE218" s="155">
        <f t="shared" si="30"/>
        <v>0</v>
      </c>
      <c r="BF218" s="155">
        <f t="shared" si="31"/>
        <v>0</v>
      </c>
      <c r="BG218" s="155">
        <f t="shared" si="32"/>
        <v>0</v>
      </c>
      <c r="BH218" s="155">
        <f t="shared" si="33"/>
        <v>0</v>
      </c>
      <c r="BI218" s="155">
        <f t="shared" si="34"/>
        <v>0</v>
      </c>
      <c r="BJ218" s="14" t="s">
        <v>86</v>
      </c>
      <c r="BK218" s="156">
        <f t="shared" si="35"/>
        <v>0</v>
      </c>
      <c r="BL218" s="14" t="s">
        <v>160</v>
      </c>
      <c r="BM218" s="154" t="s">
        <v>270</v>
      </c>
    </row>
    <row r="219" spans="1:65" s="2" customFormat="1" ht="24" customHeight="1">
      <c r="A219" s="26"/>
      <c r="B219" s="143"/>
      <c r="C219" s="144" t="s">
        <v>426</v>
      </c>
      <c r="D219" s="144" t="s">
        <v>157</v>
      </c>
      <c r="E219" s="145" t="s">
        <v>272</v>
      </c>
      <c r="F219" s="146" t="s">
        <v>273</v>
      </c>
      <c r="G219" s="147" t="s">
        <v>170</v>
      </c>
      <c r="H219" s="148">
        <v>2.8570000000000002</v>
      </c>
      <c r="I219" s="148"/>
      <c r="J219" s="148"/>
      <c r="K219" s="149"/>
      <c r="L219" s="27"/>
      <c r="M219" s="150" t="s">
        <v>1</v>
      </c>
      <c r="N219" s="151" t="s">
        <v>39</v>
      </c>
      <c r="O219" s="152">
        <v>1.2</v>
      </c>
      <c r="P219" s="152">
        <f t="shared" si="27"/>
        <v>3.4284000000000003</v>
      </c>
      <c r="Q219" s="152">
        <v>0</v>
      </c>
      <c r="R219" s="152">
        <f t="shared" si="28"/>
        <v>0</v>
      </c>
      <c r="S219" s="152">
        <v>6.3E-2</v>
      </c>
      <c r="T219" s="153">
        <f t="shared" si="29"/>
        <v>0.17999100000000001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4" t="s">
        <v>160</v>
      </c>
      <c r="AT219" s="154" t="s">
        <v>157</v>
      </c>
      <c r="AU219" s="154" t="s">
        <v>86</v>
      </c>
      <c r="AY219" s="14" t="s">
        <v>154</v>
      </c>
      <c r="BE219" s="155">
        <f t="shared" si="30"/>
        <v>0</v>
      </c>
      <c r="BF219" s="155">
        <f t="shared" si="31"/>
        <v>0</v>
      </c>
      <c r="BG219" s="155">
        <f t="shared" si="32"/>
        <v>0</v>
      </c>
      <c r="BH219" s="155">
        <f t="shared" si="33"/>
        <v>0</v>
      </c>
      <c r="BI219" s="155">
        <f t="shared" si="34"/>
        <v>0</v>
      </c>
      <c r="BJ219" s="14" t="s">
        <v>86</v>
      </c>
      <c r="BK219" s="156">
        <f t="shared" si="35"/>
        <v>0</v>
      </c>
      <c r="BL219" s="14" t="s">
        <v>160</v>
      </c>
      <c r="BM219" s="154" t="s">
        <v>274</v>
      </c>
    </row>
    <row r="220" spans="1:65" s="2" customFormat="1" ht="24" customHeight="1">
      <c r="A220" s="26"/>
      <c r="B220" s="143"/>
      <c r="C220" s="144" t="s">
        <v>432</v>
      </c>
      <c r="D220" s="144" t="s">
        <v>157</v>
      </c>
      <c r="E220" s="145" t="s">
        <v>276</v>
      </c>
      <c r="F220" s="146" t="s">
        <v>277</v>
      </c>
      <c r="G220" s="147" t="s">
        <v>170</v>
      </c>
      <c r="H220" s="148">
        <v>75.238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0.35799999999999998</v>
      </c>
      <c r="P220" s="152">
        <f t="shared" si="27"/>
        <v>26.935203999999999</v>
      </c>
      <c r="Q220" s="152">
        <v>0</v>
      </c>
      <c r="R220" s="152">
        <f t="shared" si="28"/>
        <v>0</v>
      </c>
      <c r="S220" s="152">
        <v>2.5000000000000001E-2</v>
      </c>
      <c r="T220" s="153">
        <f t="shared" si="29"/>
        <v>1.8809500000000001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160</v>
      </c>
      <c r="AT220" s="154" t="s">
        <v>157</v>
      </c>
      <c r="AU220" s="154" t="s">
        <v>86</v>
      </c>
      <c r="AY220" s="14" t="s">
        <v>154</v>
      </c>
      <c r="BE220" s="155">
        <f t="shared" si="30"/>
        <v>0</v>
      </c>
      <c r="BF220" s="155">
        <f t="shared" si="31"/>
        <v>0</v>
      </c>
      <c r="BG220" s="155">
        <f t="shared" si="32"/>
        <v>0</v>
      </c>
      <c r="BH220" s="155">
        <f t="shared" si="33"/>
        <v>0</v>
      </c>
      <c r="BI220" s="155">
        <f t="shared" si="34"/>
        <v>0</v>
      </c>
      <c r="BJ220" s="14" t="s">
        <v>86</v>
      </c>
      <c r="BK220" s="156">
        <f t="shared" si="35"/>
        <v>0</v>
      </c>
      <c r="BL220" s="14" t="s">
        <v>160</v>
      </c>
      <c r="BM220" s="154" t="s">
        <v>278</v>
      </c>
    </row>
    <row r="221" spans="1:65" s="2" customFormat="1" ht="24" customHeight="1">
      <c r="A221" s="26"/>
      <c r="B221" s="143"/>
      <c r="C221" s="144" t="s">
        <v>438</v>
      </c>
      <c r="D221" s="144" t="s">
        <v>157</v>
      </c>
      <c r="E221" s="145" t="s">
        <v>936</v>
      </c>
      <c r="F221" s="146" t="s">
        <v>937</v>
      </c>
      <c r="G221" s="147" t="s">
        <v>159</v>
      </c>
      <c r="H221" s="148">
        <v>3</v>
      </c>
      <c r="I221" s="148"/>
      <c r="J221" s="148"/>
      <c r="K221" s="149"/>
      <c r="L221" s="27"/>
      <c r="M221" s="150" t="s">
        <v>1</v>
      </c>
      <c r="N221" s="151" t="s">
        <v>39</v>
      </c>
      <c r="O221" s="152">
        <v>7.0000000000000007E-2</v>
      </c>
      <c r="P221" s="152">
        <f t="shared" si="27"/>
        <v>0.21000000000000002</v>
      </c>
      <c r="Q221" s="152">
        <v>0</v>
      </c>
      <c r="R221" s="152">
        <f t="shared" si="28"/>
        <v>0</v>
      </c>
      <c r="S221" s="152">
        <v>2.5999999999999999E-2</v>
      </c>
      <c r="T221" s="153">
        <f t="shared" si="29"/>
        <v>7.8E-2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160</v>
      </c>
      <c r="AT221" s="154" t="s">
        <v>157</v>
      </c>
      <c r="AU221" s="154" t="s">
        <v>86</v>
      </c>
      <c r="AY221" s="14" t="s">
        <v>154</v>
      </c>
      <c r="BE221" s="155">
        <f t="shared" si="30"/>
        <v>0</v>
      </c>
      <c r="BF221" s="155">
        <f t="shared" si="31"/>
        <v>0</v>
      </c>
      <c r="BG221" s="155">
        <f t="shared" si="32"/>
        <v>0</v>
      </c>
      <c r="BH221" s="155">
        <f t="shared" si="33"/>
        <v>0</v>
      </c>
      <c r="BI221" s="155">
        <f t="shared" si="34"/>
        <v>0</v>
      </c>
      <c r="BJ221" s="14" t="s">
        <v>86</v>
      </c>
      <c r="BK221" s="156">
        <f t="shared" si="35"/>
        <v>0</v>
      </c>
      <c r="BL221" s="14" t="s">
        <v>160</v>
      </c>
      <c r="BM221" s="154" t="s">
        <v>938</v>
      </c>
    </row>
    <row r="222" spans="1:65" s="2" customFormat="1" ht="24" customHeight="1">
      <c r="A222" s="26"/>
      <c r="B222" s="143"/>
      <c r="C222" s="144" t="s">
        <v>442</v>
      </c>
      <c r="D222" s="144" t="s">
        <v>157</v>
      </c>
      <c r="E222" s="145" t="s">
        <v>939</v>
      </c>
      <c r="F222" s="146" t="s">
        <v>940</v>
      </c>
      <c r="G222" s="147" t="s">
        <v>170</v>
      </c>
      <c r="H222" s="148">
        <v>15.3</v>
      </c>
      <c r="I222" s="148"/>
      <c r="J222" s="148"/>
      <c r="K222" s="149"/>
      <c r="L222" s="27"/>
      <c r="M222" s="150" t="s">
        <v>1</v>
      </c>
      <c r="N222" s="151" t="s">
        <v>39</v>
      </c>
      <c r="O222" s="152">
        <v>0.48</v>
      </c>
      <c r="P222" s="152">
        <f t="shared" si="27"/>
        <v>7.3440000000000003</v>
      </c>
      <c r="Q222" s="152">
        <v>0</v>
      </c>
      <c r="R222" s="152">
        <f t="shared" si="28"/>
        <v>0</v>
      </c>
      <c r="S222" s="152">
        <v>6.2E-2</v>
      </c>
      <c r="T222" s="153">
        <f t="shared" si="29"/>
        <v>0.9486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160</v>
      </c>
      <c r="AT222" s="154" t="s">
        <v>157</v>
      </c>
      <c r="AU222" s="154" t="s">
        <v>86</v>
      </c>
      <c r="AY222" s="14" t="s">
        <v>154</v>
      </c>
      <c r="BE222" s="155">
        <f t="shared" si="30"/>
        <v>0</v>
      </c>
      <c r="BF222" s="155">
        <f t="shared" si="31"/>
        <v>0</v>
      </c>
      <c r="BG222" s="155">
        <f t="shared" si="32"/>
        <v>0</v>
      </c>
      <c r="BH222" s="155">
        <f t="shared" si="33"/>
        <v>0</v>
      </c>
      <c r="BI222" s="155">
        <f t="shared" si="34"/>
        <v>0</v>
      </c>
      <c r="BJ222" s="14" t="s">
        <v>86</v>
      </c>
      <c r="BK222" s="156">
        <f t="shared" si="35"/>
        <v>0</v>
      </c>
      <c r="BL222" s="14" t="s">
        <v>160</v>
      </c>
      <c r="BM222" s="154" t="s">
        <v>941</v>
      </c>
    </row>
    <row r="223" spans="1:65" s="2" customFormat="1" ht="24" customHeight="1">
      <c r="A223" s="26"/>
      <c r="B223" s="143"/>
      <c r="C223" s="144" t="s">
        <v>446</v>
      </c>
      <c r="D223" s="144" t="s">
        <v>157</v>
      </c>
      <c r="E223" s="145" t="s">
        <v>942</v>
      </c>
      <c r="F223" s="146" t="s">
        <v>943</v>
      </c>
      <c r="G223" s="147" t="s">
        <v>636</v>
      </c>
      <c r="H223" s="148">
        <v>1.26</v>
      </c>
      <c r="I223" s="148"/>
      <c r="J223" s="148"/>
      <c r="K223" s="149"/>
      <c r="L223" s="27"/>
      <c r="M223" s="150" t="s">
        <v>1</v>
      </c>
      <c r="N223" s="151" t="s">
        <v>39</v>
      </c>
      <c r="O223" s="152">
        <v>3.6269999999999998</v>
      </c>
      <c r="P223" s="152">
        <f t="shared" si="27"/>
        <v>4.5700199999999995</v>
      </c>
      <c r="Q223" s="152">
        <v>0</v>
      </c>
      <c r="R223" s="152">
        <f t="shared" si="28"/>
        <v>0</v>
      </c>
      <c r="S223" s="152">
        <v>1.875</v>
      </c>
      <c r="T223" s="153">
        <f t="shared" si="29"/>
        <v>2.3624999999999998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160</v>
      </c>
      <c r="AT223" s="154" t="s">
        <v>157</v>
      </c>
      <c r="AU223" s="154" t="s">
        <v>86</v>
      </c>
      <c r="AY223" s="14" t="s">
        <v>154</v>
      </c>
      <c r="BE223" s="155">
        <f t="shared" si="30"/>
        <v>0</v>
      </c>
      <c r="BF223" s="155">
        <f t="shared" si="31"/>
        <v>0</v>
      </c>
      <c r="BG223" s="155">
        <f t="shared" si="32"/>
        <v>0</v>
      </c>
      <c r="BH223" s="155">
        <f t="shared" si="33"/>
        <v>0</v>
      </c>
      <c r="BI223" s="155">
        <f t="shared" si="34"/>
        <v>0</v>
      </c>
      <c r="BJ223" s="14" t="s">
        <v>86</v>
      </c>
      <c r="BK223" s="156">
        <f t="shared" si="35"/>
        <v>0</v>
      </c>
      <c r="BL223" s="14" t="s">
        <v>160</v>
      </c>
      <c r="BM223" s="154" t="s">
        <v>944</v>
      </c>
    </row>
    <row r="224" spans="1:65" s="2" customFormat="1" ht="36" customHeight="1">
      <c r="A224" s="26"/>
      <c r="B224" s="143"/>
      <c r="C224" s="144" t="s">
        <v>450</v>
      </c>
      <c r="D224" s="144" t="s">
        <v>157</v>
      </c>
      <c r="E224" s="145" t="s">
        <v>284</v>
      </c>
      <c r="F224" s="146" t="s">
        <v>285</v>
      </c>
      <c r="G224" s="147" t="s">
        <v>175</v>
      </c>
      <c r="H224" s="148">
        <v>7</v>
      </c>
      <c r="I224" s="148"/>
      <c r="J224" s="148"/>
      <c r="K224" s="149"/>
      <c r="L224" s="27"/>
      <c r="M224" s="150" t="s">
        <v>1</v>
      </c>
      <c r="N224" s="151" t="s">
        <v>39</v>
      </c>
      <c r="O224" s="152">
        <v>0.58957999999999999</v>
      </c>
      <c r="P224" s="152">
        <f t="shared" si="27"/>
        <v>4.1270600000000002</v>
      </c>
      <c r="Q224" s="152">
        <v>0</v>
      </c>
      <c r="R224" s="152">
        <f t="shared" si="28"/>
        <v>0</v>
      </c>
      <c r="S224" s="152">
        <v>0.04</v>
      </c>
      <c r="T224" s="153">
        <f t="shared" si="29"/>
        <v>0.28000000000000003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160</v>
      </c>
      <c r="AT224" s="154" t="s">
        <v>157</v>
      </c>
      <c r="AU224" s="154" t="s">
        <v>86</v>
      </c>
      <c r="AY224" s="14" t="s">
        <v>154</v>
      </c>
      <c r="BE224" s="155">
        <f t="shared" si="30"/>
        <v>0</v>
      </c>
      <c r="BF224" s="155">
        <f t="shared" si="31"/>
        <v>0</v>
      </c>
      <c r="BG224" s="155">
        <f t="shared" si="32"/>
        <v>0</v>
      </c>
      <c r="BH224" s="155">
        <f t="shared" si="33"/>
        <v>0</v>
      </c>
      <c r="BI224" s="155">
        <f t="shared" si="34"/>
        <v>0</v>
      </c>
      <c r="BJ224" s="14" t="s">
        <v>86</v>
      </c>
      <c r="BK224" s="156">
        <f t="shared" si="35"/>
        <v>0</v>
      </c>
      <c r="BL224" s="14" t="s">
        <v>160</v>
      </c>
      <c r="BM224" s="154" t="s">
        <v>286</v>
      </c>
    </row>
    <row r="225" spans="1:65" s="2" customFormat="1" ht="24" customHeight="1">
      <c r="A225" s="26"/>
      <c r="B225" s="143"/>
      <c r="C225" s="144" t="s">
        <v>453</v>
      </c>
      <c r="D225" s="144" t="s">
        <v>157</v>
      </c>
      <c r="E225" s="145" t="s">
        <v>288</v>
      </c>
      <c r="F225" s="146" t="s">
        <v>289</v>
      </c>
      <c r="G225" s="147" t="s">
        <v>170</v>
      </c>
      <c r="H225" s="148">
        <v>146.227</v>
      </c>
      <c r="I225" s="148"/>
      <c r="J225" s="148"/>
      <c r="K225" s="149"/>
      <c r="L225" s="27"/>
      <c r="M225" s="150" t="s">
        <v>1</v>
      </c>
      <c r="N225" s="151" t="s">
        <v>39</v>
      </c>
      <c r="O225" s="152">
        <v>0.32217000000000001</v>
      </c>
      <c r="P225" s="152">
        <f t="shared" si="27"/>
        <v>47.109952590000006</v>
      </c>
      <c r="Q225" s="152">
        <v>0</v>
      </c>
      <c r="R225" s="152">
        <f t="shared" si="28"/>
        <v>0</v>
      </c>
      <c r="S225" s="152">
        <v>0.05</v>
      </c>
      <c r="T225" s="153">
        <f t="shared" si="29"/>
        <v>7.3113500000000009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160</v>
      </c>
      <c r="AT225" s="154" t="s">
        <v>157</v>
      </c>
      <c r="AU225" s="154" t="s">
        <v>86</v>
      </c>
      <c r="AY225" s="14" t="s">
        <v>154</v>
      </c>
      <c r="BE225" s="155">
        <f t="shared" si="30"/>
        <v>0</v>
      </c>
      <c r="BF225" s="155">
        <f t="shared" si="31"/>
        <v>0</v>
      </c>
      <c r="BG225" s="155">
        <f t="shared" si="32"/>
        <v>0</v>
      </c>
      <c r="BH225" s="155">
        <f t="shared" si="33"/>
        <v>0</v>
      </c>
      <c r="BI225" s="155">
        <f t="shared" si="34"/>
        <v>0</v>
      </c>
      <c r="BJ225" s="14" t="s">
        <v>86</v>
      </c>
      <c r="BK225" s="156">
        <f t="shared" si="35"/>
        <v>0</v>
      </c>
      <c r="BL225" s="14" t="s">
        <v>160</v>
      </c>
      <c r="BM225" s="154" t="s">
        <v>290</v>
      </c>
    </row>
    <row r="226" spans="1:65" s="2" customFormat="1" ht="24" customHeight="1">
      <c r="A226" s="26"/>
      <c r="B226" s="143"/>
      <c r="C226" s="144" t="s">
        <v>456</v>
      </c>
      <c r="D226" s="144" t="s">
        <v>157</v>
      </c>
      <c r="E226" s="145" t="s">
        <v>292</v>
      </c>
      <c r="F226" s="146" t="s">
        <v>293</v>
      </c>
      <c r="G226" s="147" t="s">
        <v>170</v>
      </c>
      <c r="H226" s="148">
        <v>87.049000000000007</v>
      </c>
      <c r="I226" s="148"/>
      <c r="J226" s="148"/>
      <c r="K226" s="149"/>
      <c r="L226" s="27"/>
      <c r="M226" s="150" t="s">
        <v>1</v>
      </c>
      <c r="N226" s="151" t="s">
        <v>39</v>
      </c>
      <c r="O226" s="152">
        <v>0.25383</v>
      </c>
      <c r="P226" s="152">
        <f t="shared" si="27"/>
        <v>22.095647670000002</v>
      </c>
      <c r="Q226" s="152">
        <v>0</v>
      </c>
      <c r="R226" s="152">
        <f t="shared" si="28"/>
        <v>0</v>
      </c>
      <c r="S226" s="152">
        <v>4.5999999999999999E-2</v>
      </c>
      <c r="T226" s="153">
        <f t="shared" si="29"/>
        <v>4.0042540000000004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160</v>
      </c>
      <c r="AT226" s="154" t="s">
        <v>157</v>
      </c>
      <c r="AU226" s="154" t="s">
        <v>86</v>
      </c>
      <c r="AY226" s="14" t="s">
        <v>154</v>
      </c>
      <c r="BE226" s="155">
        <f t="shared" si="30"/>
        <v>0</v>
      </c>
      <c r="BF226" s="155">
        <f t="shared" si="31"/>
        <v>0</v>
      </c>
      <c r="BG226" s="155">
        <f t="shared" si="32"/>
        <v>0</v>
      </c>
      <c r="BH226" s="155">
        <f t="shared" si="33"/>
        <v>0</v>
      </c>
      <c r="BI226" s="155">
        <f t="shared" si="34"/>
        <v>0</v>
      </c>
      <c r="BJ226" s="14" t="s">
        <v>86</v>
      </c>
      <c r="BK226" s="156">
        <f t="shared" si="35"/>
        <v>0</v>
      </c>
      <c r="BL226" s="14" t="s">
        <v>160</v>
      </c>
      <c r="BM226" s="154" t="s">
        <v>294</v>
      </c>
    </row>
    <row r="227" spans="1:65" s="2" customFormat="1" ht="24" customHeight="1">
      <c r="A227" s="26"/>
      <c r="B227" s="143"/>
      <c r="C227" s="144" t="s">
        <v>460</v>
      </c>
      <c r="D227" s="144" t="s">
        <v>157</v>
      </c>
      <c r="E227" s="145" t="s">
        <v>296</v>
      </c>
      <c r="F227" s="146" t="s">
        <v>297</v>
      </c>
      <c r="G227" s="147" t="s">
        <v>170</v>
      </c>
      <c r="H227" s="148">
        <v>177.92400000000001</v>
      </c>
      <c r="I227" s="148"/>
      <c r="J227" s="148"/>
      <c r="K227" s="149"/>
      <c r="L227" s="27"/>
      <c r="M227" s="150" t="s">
        <v>1</v>
      </c>
      <c r="N227" s="151" t="s">
        <v>39</v>
      </c>
      <c r="O227" s="152">
        <v>0.28399999999999997</v>
      </c>
      <c r="P227" s="152">
        <f t="shared" si="27"/>
        <v>50.530415999999995</v>
      </c>
      <c r="Q227" s="152">
        <v>0</v>
      </c>
      <c r="R227" s="152">
        <f t="shared" si="28"/>
        <v>0</v>
      </c>
      <c r="S227" s="152">
        <v>6.8000000000000005E-2</v>
      </c>
      <c r="T227" s="153">
        <f t="shared" si="29"/>
        <v>12.098832000000002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160</v>
      </c>
      <c r="AT227" s="154" t="s">
        <v>157</v>
      </c>
      <c r="AU227" s="154" t="s">
        <v>86</v>
      </c>
      <c r="AY227" s="14" t="s">
        <v>154</v>
      </c>
      <c r="BE227" s="155">
        <f t="shared" si="30"/>
        <v>0</v>
      </c>
      <c r="BF227" s="155">
        <f t="shared" si="31"/>
        <v>0</v>
      </c>
      <c r="BG227" s="155">
        <f t="shared" si="32"/>
        <v>0</v>
      </c>
      <c r="BH227" s="155">
        <f t="shared" si="33"/>
        <v>0</v>
      </c>
      <c r="BI227" s="155">
        <f t="shared" si="34"/>
        <v>0</v>
      </c>
      <c r="BJ227" s="14" t="s">
        <v>86</v>
      </c>
      <c r="BK227" s="156">
        <f t="shared" si="35"/>
        <v>0</v>
      </c>
      <c r="BL227" s="14" t="s">
        <v>160</v>
      </c>
      <c r="BM227" s="154" t="s">
        <v>298</v>
      </c>
    </row>
    <row r="228" spans="1:65" s="2" customFormat="1" ht="36" customHeight="1">
      <c r="A228" s="26"/>
      <c r="B228" s="143"/>
      <c r="C228" s="144" t="s">
        <v>464</v>
      </c>
      <c r="D228" s="144" t="s">
        <v>157</v>
      </c>
      <c r="E228" s="145" t="s">
        <v>945</v>
      </c>
      <c r="F228" s="146" t="s">
        <v>946</v>
      </c>
      <c r="G228" s="147" t="s">
        <v>170</v>
      </c>
      <c r="H228" s="148">
        <v>5.04</v>
      </c>
      <c r="I228" s="148"/>
      <c r="J228" s="148"/>
      <c r="K228" s="149"/>
      <c r="L228" s="27"/>
      <c r="M228" s="150" t="s">
        <v>1</v>
      </c>
      <c r="N228" s="151" t="s">
        <v>39</v>
      </c>
      <c r="O228" s="152">
        <v>0.19102</v>
      </c>
      <c r="P228" s="152">
        <f t="shared" si="27"/>
        <v>0.96274079999999995</v>
      </c>
      <c r="Q228" s="152">
        <v>0</v>
      </c>
      <c r="R228" s="152">
        <f t="shared" si="28"/>
        <v>0</v>
      </c>
      <c r="S228" s="152">
        <v>4.3819999999999998E-2</v>
      </c>
      <c r="T228" s="153">
        <f t="shared" si="29"/>
        <v>0.22085279999999999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160</v>
      </c>
      <c r="AT228" s="154" t="s">
        <v>157</v>
      </c>
      <c r="AU228" s="154" t="s">
        <v>86</v>
      </c>
      <c r="AY228" s="14" t="s">
        <v>154</v>
      </c>
      <c r="BE228" s="155">
        <f t="shared" si="30"/>
        <v>0</v>
      </c>
      <c r="BF228" s="155">
        <f t="shared" si="31"/>
        <v>0</v>
      </c>
      <c r="BG228" s="155">
        <f t="shared" si="32"/>
        <v>0</v>
      </c>
      <c r="BH228" s="155">
        <f t="shared" si="33"/>
        <v>0</v>
      </c>
      <c r="BI228" s="155">
        <f t="shared" si="34"/>
        <v>0</v>
      </c>
      <c r="BJ228" s="14" t="s">
        <v>86</v>
      </c>
      <c r="BK228" s="156">
        <f t="shared" si="35"/>
        <v>0</v>
      </c>
      <c r="BL228" s="14" t="s">
        <v>160</v>
      </c>
      <c r="BM228" s="154" t="s">
        <v>947</v>
      </c>
    </row>
    <row r="229" spans="1:65" s="2" customFormat="1" ht="24" customHeight="1">
      <c r="A229" s="26"/>
      <c r="B229" s="143"/>
      <c r="C229" s="144" t="s">
        <v>468</v>
      </c>
      <c r="D229" s="144" t="s">
        <v>157</v>
      </c>
      <c r="E229" s="145" t="s">
        <v>300</v>
      </c>
      <c r="F229" s="146" t="s">
        <v>301</v>
      </c>
      <c r="G229" s="147" t="s">
        <v>302</v>
      </c>
      <c r="H229" s="148">
        <v>188.44800000000001</v>
      </c>
      <c r="I229" s="148"/>
      <c r="J229" s="148"/>
      <c r="K229" s="149"/>
      <c r="L229" s="27"/>
      <c r="M229" s="150" t="s">
        <v>1</v>
      </c>
      <c r="N229" s="151" t="s">
        <v>39</v>
      </c>
      <c r="O229" s="152">
        <v>0.88200000000000001</v>
      </c>
      <c r="P229" s="152">
        <f t="shared" si="27"/>
        <v>166.21113600000001</v>
      </c>
      <c r="Q229" s="152">
        <v>0</v>
      </c>
      <c r="R229" s="152">
        <f t="shared" si="28"/>
        <v>0</v>
      </c>
      <c r="S229" s="152">
        <v>0</v>
      </c>
      <c r="T229" s="153">
        <f t="shared" si="29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160</v>
      </c>
      <c r="AT229" s="154" t="s">
        <v>157</v>
      </c>
      <c r="AU229" s="154" t="s">
        <v>86</v>
      </c>
      <c r="AY229" s="14" t="s">
        <v>154</v>
      </c>
      <c r="BE229" s="155">
        <f t="shared" si="30"/>
        <v>0</v>
      </c>
      <c r="BF229" s="155">
        <f t="shared" si="31"/>
        <v>0</v>
      </c>
      <c r="BG229" s="155">
        <f t="shared" si="32"/>
        <v>0</v>
      </c>
      <c r="BH229" s="155">
        <f t="shared" si="33"/>
        <v>0</v>
      </c>
      <c r="BI229" s="155">
        <f t="shared" si="34"/>
        <v>0</v>
      </c>
      <c r="BJ229" s="14" t="s">
        <v>86</v>
      </c>
      <c r="BK229" s="156">
        <f t="shared" si="35"/>
        <v>0</v>
      </c>
      <c r="BL229" s="14" t="s">
        <v>160</v>
      </c>
      <c r="BM229" s="154" t="s">
        <v>303</v>
      </c>
    </row>
    <row r="230" spans="1:65" s="2" customFormat="1" ht="16.5" customHeight="1">
      <c r="A230" s="26"/>
      <c r="B230" s="143"/>
      <c r="C230" s="144" t="s">
        <v>472</v>
      </c>
      <c r="D230" s="144" t="s">
        <v>157</v>
      </c>
      <c r="E230" s="145" t="s">
        <v>305</v>
      </c>
      <c r="F230" s="146" t="s">
        <v>306</v>
      </c>
      <c r="G230" s="147" t="s">
        <v>302</v>
      </c>
      <c r="H230" s="148">
        <v>188.44800000000001</v>
      </c>
      <c r="I230" s="148"/>
      <c r="J230" s="148"/>
      <c r="K230" s="149"/>
      <c r="L230" s="27"/>
      <c r="M230" s="150" t="s">
        <v>1</v>
      </c>
      <c r="N230" s="151" t="s">
        <v>39</v>
      </c>
      <c r="O230" s="152">
        <v>0.59799999999999998</v>
      </c>
      <c r="P230" s="152">
        <f t="shared" si="27"/>
        <v>112.69190399999999</v>
      </c>
      <c r="Q230" s="152">
        <v>0</v>
      </c>
      <c r="R230" s="152">
        <f t="shared" si="28"/>
        <v>0</v>
      </c>
      <c r="S230" s="152">
        <v>0</v>
      </c>
      <c r="T230" s="153">
        <f t="shared" si="29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160</v>
      </c>
      <c r="AT230" s="154" t="s">
        <v>157</v>
      </c>
      <c r="AU230" s="154" t="s">
        <v>86</v>
      </c>
      <c r="AY230" s="14" t="s">
        <v>154</v>
      </c>
      <c r="BE230" s="155">
        <f t="shared" si="30"/>
        <v>0</v>
      </c>
      <c r="BF230" s="155">
        <f t="shared" si="31"/>
        <v>0</v>
      </c>
      <c r="BG230" s="155">
        <f t="shared" si="32"/>
        <v>0</v>
      </c>
      <c r="BH230" s="155">
        <f t="shared" si="33"/>
        <v>0</v>
      </c>
      <c r="BI230" s="155">
        <f t="shared" si="34"/>
        <v>0</v>
      </c>
      <c r="BJ230" s="14" t="s">
        <v>86</v>
      </c>
      <c r="BK230" s="156">
        <f t="shared" si="35"/>
        <v>0</v>
      </c>
      <c r="BL230" s="14" t="s">
        <v>160</v>
      </c>
      <c r="BM230" s="154" t="s">
        <v>307</v>
      </c>
    </row>
    <row r="231" spans="1:65" s="2" customFormat="1" ht="24" customHeight="1">
      <c r="A231" s="26"/>
      <c r="B231" s="143"/>
      <c r="C231" s="144" t="s">
        <v>476</v>
      </c>
      <c r="D231" s="144" t="s">
        <v>157</v>
      </c>
      <c r="E231" s="145" t="s">
        <v>309</v>
      </c>
      <c r="F231" s="146" t="s">
        <v>310</v>
      </c>
      <c r="G231" s="147" t="s">
        <v>302</v>
      </c>
      <c r="H231" s="148">
        <v>4711.2</v>
      </c>
      <c r="I231" s="148"/>
      <c r="J231" s="148"/>
      <c r="K231" s="149"/>
      <c r="L231" s="27"/>
      <c r="M231" s="150" t="s">
        <v>1</v>
      </c>
      <c r="N231" s="151" t="s">
        <v>39</v>
      </c>
      <c r="O231" s="152">
        <v>7.0000000000000001E-3</v>
      </c>
      <c r="P231" s="152">
        <f t="shared" si="27"/>
        <v>32.978400000000001</v>
      </c>
      <c r="Q231" s="152">
        <v>0</v>
      </c>
      <c r="R231" s="152">
        <f t="shared" si="28"/>
        <v>0</v>
      </c>
      <c r="S231" s="152">
        <v>0</v>
      </c>
      <c r="T231" s="153">
        <f t="shared" si="29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4" t="s">
        <v>160</v>
      </c>
      <c r="AT231" s="154" t="s">
        <v>157</v>
      </c>
      <c r="AU231" s="154" t="s">
        <v>86</v>
      </c>
      <c r="AY231" s="14" t="s">
        <v>154</v>
      </c>
      <c r="BE231" s="155">
        <f t="shared" si="30"/>
        <v>0</v>
      </c>
      <c r="BF231" s="155">
        <f t="shared" si="31"/>
        <v>0</v>
      </c>
      <c r="BG231" s="155">
        <f t="shared" si="32"/>
        <v>0</v>
      </c>
      <c r="BH231" s="155">
        <f t="shared" si="33"/>
        <v>0</v>
      </c>
      <c r="BI231" s="155">
        <f t="shared" si="34"/>
        <v>0</v>
      </c>
      <c r="BJ231" s="14" t="s">
        <v>86</v>
      </c>
      <c r="BK231" s="156">
        <f t="shared" si="35"/>
        <v>0</v>
      </c>
      <c r="BL231" s="14" t="s">
        <v>160</v>
      </c>
      <c r="BM231" s="154" t="s">
        <v>311</v>
      </c>
    </row>
    <row r="232" spans="1:65" s="2" customFormat="1" ht="24" customHeight="1">
      <c r="A232" s="26"/>
      <c r="B232" s="143"/>
      <c r="C232" s="144" t="s">
        <v>480</v>
      </c>
      <c r="D232" s="144" t="s">
        <v>157</v>
      </c>
      <c r="E232" s="145" t="s">
        <v>313</v>
      </c>
      <c r="F232" s="146" t="s">
        <v>314</v>
      </c>
      <c r="G232" s="147" t="s">
        <v>302</v>
      </c>
      <c r="H232" s="148">
        <v>188.44800000000001</v>
      </c>
      <c r="I232" s="148"/>
      <c r="J232" s="148"/>
      <c r="K232" s="149"/>
      <c r="L232" s="27"/>
      <c r="M232" s="150" t="s">
        <v>1</v>
      </c>
      <c r="N232" s="151" t="s">
        <v>39</v>
      </c>
      <c r="O232" s="152">
        <v>0.89</v>
      </c>
      <c r="P232" s="152">
        <f t="shared" si="27"/>
        <v>167.71872000000002</v>
      </c>
      <c r="Q232" s="152">
        <v>0</v>
      </c>
      <c r="R232" s="152">
        <f t="shared" si="28"/>
        <v>0</v>
      </c>
      <c r="S232" s="152">
        <v>0</v>
      </c>
      <c r="T232" s="153">
        <f t="shared" si="29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160</v>
      </c>
      <c r="AT232" s="154" t="s">
        <v>157</v>
      </c>
      <c r="AU232" s="154" t="s">
        <v>86</v>
      </c>
      <c r="AY232" s="14" t="s">
        <v>154</v>
      </c>
      <c r="BE232" s="155">
        <f t="shared" si="30"/>
        <v>0</v>
      </c>
      <c r="BF232" s="155">
        <f t="shared" si="31"/>
        <v>0</v>
      </c>
      <c r="BG232" s="155">
        <f t="shared" si="32"/>
        <v>0</v>
      </c>
      <c r="BH232" s="155">
        <f t="shared" si="33"/>
        <v>0</v>
      </c>
      <c r="BI232" s="155">
        <f t="shared" si="34"/>
        <v>0</v>
      </c>
      <c r="BJ232" s="14" t="s">
        <v>86</v>
      </c>
      <c r="BK232" s="156">
        <f t="shared" si="35"/>
        <v>0</v>
      </c>
      <c r="BL232" s="14" t="s">
        <v>160</v>
      </c>
      <c r="BM232" s="154" t="s">
        <v>315</v>
      </c>
    </row>
    <row r="233" spans="1:65" s="2" customFormat="1" ht="24" customHeight="1">
      <c r="A233" s="26"/>
      <c r="B233" s="143"/>
      <c r="C233" s="144" t="s">
        <v>484</v>
      </c>
      <c r="D233" s="144" t="s">
        <v>157</v>
      </c>
      <c r="E233" s="145" t="s">
        <v>317</v>
      </c>
      <c r="F233" s="146" t="s">
        <v>318</v>
      </c>
      <c r="G233" s="147" t="s">
        <v>302</v>
      </c>
      <c r="H233" s="148">
        <v>188.44800000000001</v>
      </c>
      <c r="I233" s="148"/>
      <c r="J233" s="148"/>
      <c r="K233" s="149"/>
      <c r="L233" s="27"/>
      <c r="M233" s="150" t="s">
        <v>1</v>
      </c>
      <c r="N233" s="151" t="s">
        <v>39</v>
      </c>
      <c r="O233" s="152">
        <v>0.1</v>
      </c>
      <c r="P233" s="152">
        <f t="shared" si="27"/>
        <v>18.844800000000003</v>
      </c>
      <c r="Q233" s="152">
        <v>0</v>
      </c>
      <c r="R233" s="152">
        <f t="shared" si="28"/>
        <v>0</v>
      </c>
      <c r="S233" s="152">
        <v>0</v>
      </c>
      <c r="T233" s="153">
        <f t="shared" si="29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160</v>
      </c>
      <c r="AT233" s="154" t="s">
        <v>157</v>
      </c>
      <c r="AU233" s="154" t="s">
        <v>86</v>
      </c>
      <c r="AY233" s="14" t="s">
        <v>154</v>
      </c>
      <c r="BE233" s="155">
        <f t="shared" si="30"/>
        <v>0</v>
      </c>
      <c r="BF233" s="155">
        <f t="shared" si="31"/>
        <v>0</v>
      </c>
      <c r="BG233" s="155">
        <f t="shared" si="32"/>
        <v>0</v>
      </c>
      <c r="BH233" s="155">
        <f t="shared" si="33"/>
        <v>0</v>
      </c>
      <c r="BI233" s="155">
        <f t="shared" si="34"/>
        <v>0</v>
      </c>
      <c r="BJ233" s="14" t="s">
        <v>86</v>
      </c>
      <c r="BK233" s="156">
        <f t="shared" si="35"/>
        <v>0</v>
      </c>
      <c r="BL233" s="14" t="s">
        <v>160</v>
      </c>
      <c r="BM233" s="154" t="s">
        <v>319</v>
      </c>
    </row>
    <row r="234" spans="1:65" s="2" customFormat="1" ht="36" customHeight="1">
      <c r="A234" s="26"/>
      <c r="B234" s="143"/>
      <c r="C234" s="144" t="s">
        <v>488</v>
      </c>
      <c r="D234" s="144" t="s">
        <v>157</v>
      </c>
      <c r="E234" s="145" t="s">
        <v>321</v>
      </c>
      <c r="F234" s="146" t="s">
        <v>322</v>
      </c>
      <c r="G234" s="147" t="s">
        <v>302</v>
      </c>
      <c r="H234" s="148">
        <v>188.44800000000001</v>
      </c>
      <c r="I234" s="148"/>
      <c r="J234" s="148"/>
      <c r="K234" s="149"/>
      <c r="L234" s="27"/>
      <c r="M234" s="150" t="s">
        <v>1</v>
      </c>
      <c r="N234" s="151" t="s">
        <v>39</v>
      </c>
      <c r="O234" s="152">
        <v>0.26300000000000001</v>
      </c>
      <c r="P234" s="152">
        <f t="shared" si="27"/>
        <v>49.561824000000001</v>
      </c>
      <c r="Q234" s="152">
        <v>0</v>
      </c>
      <c r="R234" s="152">
        <f t="shared" si="28"/>
        <v>0</v>
      </c>
      <c r="S234" s="152">
        <v>0</v>
      </c>
      <c r="T234" s="153">
        <f t="shared" si="29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160</v>
      </c>
      <c r="AT234" s="154" t="s">
        <v>157</v>
      </c>
      <c r="AU234" s="154" t="s">
        <v>86</v>
      </c>
      <c r="AY234" s="14" t="s">
        <v>154</v>
      </c>
      <c r="BE234" s="155">
        <f t="shared" si="30"/>
        <v>0</v>
      </c>
      <c r="BF234" s="155">
        <f t="shared" si="31"/>
        <v>0</v>
      </c>
      <c r="BG234" s="155">
        <f t="shared" si="32"/>
        <v>0</v>
      </c>
      <c r="BH234" s="155">
        <f t="shared" si="33"/>
        <v>0</v>
      </c>
      <c r="BI234" s="155">
        <f t="shared" si="34"/>
        <v>0</v>
      </c>
      <c r="BJ234" s="14" t="s">
        <v>86</v>
      </c>
      <c r="BK234" s="156">
        <f t="shared" si="35"/>
        <v>0</v>
      </c>
      <c r="BL234" s="14" t="s">
        <v>160</v>
      </c>
      <c r="BM234" s="154" t="s">
        <v>323</v>
      </c>
    </row>
    <row r="235" spans="1:65" s="2" customFormat="1" ht="24" customHeight="1">
      <c r="A235" s="26"/>
      <c r="B235" s="143"/>
      <c r="C235" s="144" t="s">
        <v>492</v>
      </c>
      <c r="D235" s="144" t="s">
        <v>157</v>
      </c>
      <c r="E235" s="145" t="s">
        <v>325</v>
      </c>
      <c r="F235" s="146" t="s">
        <v>326</v>
      </c>
      <c r="G235" s="147" t="s">
        <v>302</v>
      </c>
      <c r="H235" s="148">
        <v>188.44800000000001</v>
      </c>
      <c r="I235" s="148"/>
      <c r="J235" s="148"/>
      <c r="K235" s="149"/>
      <c r="L235" s="27"/>
      <c r="M235" s="150" t="s">
        <v>1</v>
      </c>
      <c r="N235" s="151" t="s">
        <v>39</v>
      </c>
      <c r="O235" s="152">
        <v>0</v>
      </c>
      <c r="P235" s="152">
        <f t="shared" si="27"/>
        <v>0</v>
      </c>
      <c r="Q235" s="152">
        <v>0</v>
      </c>
      <c r="R235" s="152">
        <f t="shared" si="28"/>
        <v>0</v>
      </c>
      <c r="S235" s="152">
        <v>0</v>
      </c>
      <c r="T235" s="153">
        <f t="shared" si="29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160</v>
      </c>
      <c r="AT235" s="154" t="s">
        <v>157</v>
      </c>
      <c r="AU235" s="154" t="s">
        <v>86</v>
      </c>
      <c r="AY235" s="14" t="s">
        <v>154</v>
      </c>
      <c r="BE235" s="155">
        <f t="shared" si="30"/>
        <v>0</v>
      </c>
      <c r="BF235" s="155">
        <f t="shared" si="31"/>
        <v>0</v>
      </c>
      <c r="BG235" s="155">
        <f t="shared" si="32"/>
        <v>0</v>
      </c>
      <c r="BH235" s="155">
        <f t="shared" si="33"/>
        <v>0</v>
      </c>
      <c r="BI235" s="155">
        <f t="shared" si="34"/>
        <v>0</v>
      </c>
      <c r="BJ235" s="14" t="s">
        <v>86</v>
      </c>
      <c r="BK235" s="156">
        <f t="shared" si="35"/>
        <v>0</v>
      </c>
      <c r="BL235" s="14" t="s">
        <v>160</v>
      </c>
      <c r="BM235" s="154" t="s">
        <v>327</v>
      </c>
    </row>
    <row r="236" spans="1:65" s="12" customFormat="1" ht="23" customHeight="1">
      <c r="B236" s="131"/>
      <c r="D236" s="132" t="s">
        <v>72</v>
      </c>
      <c r="E236" s="141" t="s">
        <v>328</v>
      </c>
      <c r="F236" s="141" t="s">
        <v>329</v>
      </c>
      <c r="J236" s="142"/>
      <c r="L236" s="131"/>
      <c r="M236" s="135"/>
      <c r="N236" s="136"/>
      <c r="O236" s="136"/>
      <c r="P236" s="137">
        <f>P237</f>
        <v>1705.7137049999999</v>
      </c>
      <c r="Q236" s="136"/>
      <c r="R236" s="137">
        <f>R237</f>
        <v>0</v>
      </c>
      <c r="S236" s="136"/>
      <c r="T236" s="138">
        <f>T237</f>
        <v>0</v>
      </c>
      <c r="AR236" s="132" t="s">
        <v>80</v>
      </c>
      <c r="AT236" s="139" t="s">
        <v>72</v>
      </c>
      <c r="AU236" s="139" t="s">
        <v>80</v>
      </c>
      <c r="AY236" s="132" t="s">
        <v>154</v>
      </c>
      <c r="BK236" s="140">
        <f>BK237</f>
        <v>0</v>
      </c>
    </row>
    <row r="237" spans="1:65" s="2" customFormat="1" ht="24" customHeight="1">
      <c r="A237" s="26"/>
      <c r="B237" s="143"/>
      <c r="C237" s="144" t="s">
        <v>496</v>
      </c>
      <c r="D237" s="144" t="s">
        <v>157</v>
      </c>
      <c r="E237" s="145" t="s">
        <v>331</v>
      </c>
      <c r="F237" s="172" t="s">
        <v>332</v>
      </c>
      <c r="G237" s="173" t="s">
        <v>302</v>
      </c>
      <c r="H237" s="174">
        <v>692.53499999999997</v>
      </c>
      <c r="I237" s="148"/>
      <c r="J237" s="148"/>
      <c r="K237" s="149"/>
      <c r="L237" s="27"/>
      <c r="M237" s="150" t="s">
        <v>1</v>
      </c>
      <c r="N237" s="151" t="s">
        <v>39</v>
      </c>
      <c r="O237" s="152">
        <v>2.4630000000000001</v>
      </c>
      <c r="P237" s="152">
        <f>O237*H237</f>
        <v>1705.7137049999999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160</v>
      </c>
      <c r="AT237" s="154" t="s">
        <v>157</v>
      </c>
      <c r="AU237" s="154" t="s">
        <v>86</v>
      </c>
      <c r="AY237" s="14" t="s">
        <v>154</v>
      </c>
      <c r="BE237" s="155">
        <f>IF(N237="základná",J237,0)</f>
        <v>0</v>
      </c>
      <c r="BF237" s="155">
        <f>IF(N237="znížená",J237,0)</f>
        <v>0</v>
      </c>
      <c r="BG237" s="155">
        <f>IF(N237="zákl. prenesená",J237,0)</f>
        <v>0</v>
      </c>
      <c r="BH237" s="155">
        <f>IF(N237="zníž. prenesená",J237,0)</f>
        <v>0</v>
      </c>
      <c r="BI237" s="155">
        <f>IF(N237="nulová",J237,0)</f>
        <v>0</v>
      </c>
      <c r="BJ237" s="14" t="s">
        <v>86</v>
      </c>
      <c r="BK237" s="156">
        <f>ROUND(I237*H237,3)</f>
        <v>0</v>
      </c>
      <c r="BL237" s="14" t="s">
        <v>160</v>
      </c>
      <c r="BM237" s="154" t="s">
        <v>333</v>
      </c>
    </row>
    <row r="238" spans="1:65" s="12" customFormat="1" ht="26" customHeight="1">
      <c r="B238" s="131"/>
      <c r="D238" s="132" t="s">
        <v>72</v>
      </c>
      <c r="E238" s="133" t="s">
        <v>334</v>
      </c>
      <c r="F238" s="133" t="s">
        <v>335</v>
      </c>
      <c r="J238" s="134"/>
      <c r="L238" s="131"/>
      <c r="M238" s="135"/>
      <c r="N238" s="136"/>
      <c r="O238" s="136"/>
      <c r="P238" s="137">
        <f>P239+P244+P261+P277+P284+P289+P293+P337+P347+P350+P357+P359+P363+P367</f>
        <v>3632.4280613730944</v>
      </c>
      <c r="Q238" s="136"/>
      <c r="R238" s="137">
        <f>R239+R244+R261+R277+R284+R289+R293+R337+R347+R350+R357+R359+R363+R367</f>
        <v>49.175059689379992</v>
      </c>
      <c r="S238" s="136"/>
      <c r="T238" s="138">
        <f>T239+T244+T261+T277+T284+T289+T293+T337+T347+T350+T357+T359+T363+T367</f>
        <v>32.494610459999997</v>
      </c>
      <c r="AR238" s="132" t="s">
        <v>86</v>
      </c>
      <c r="AT238" s="139" t="s">
        <v>72</v>
      </c>
      <c r="AU238" s="139" t="s">
        <v>73</v>
      </c>
      <c r="AY238" s="132" t="s">
        <v>154</v>
      </c>
      <c r="BK238" s="140">
        <f>BK239+BK244+BK261+BK277+BK284+BK289+BK293+BK337+BK347+BK350+BK357+BK359+BK363+BK367</f>
        <v>0</v>
      </c>
    </row>
    <row r="239" spans="1:65" s="12" customFormat="1" ht="23" customHeight="1">
      <c r="B239" s="131"/>
      <c r="D239" s="132" t="s">
        <v>72</v>
      </c>
      <c r="E239" s="141" t="s">
        <v>336</v>
      </c>
      <c r="F239" s="141" t="s">
        <v>337</v>
      </c>
      <c r="J239" s="142"/>
      <c r="L239" s="131"/>
      <c r="M239" s="135"/>
      <c r="N239" s="136"/>
      <c r="O239" s="136"/>
      <c r="P239" s="137">
        <f>SUM(P240:P243)</f>
        <v>51.493492049999993</v>
      </c>
      <c r="Q239" s="136"/>
      <c r="R239" s="137">
        <f>SUM(R240:R243)</f>
        <v>0.52377410000000002</v>
      </c>
      <c r="S239" s="136"/>
      <c r="T239" s="138">
        <f>SUM(T240:T243)</f>
        <v>0</v>
      </c>
      <c r="AR239" s="132" t="s">
        <v>86</v>
      </c>
      <c r="AT239" s="139" t="s">
        <v>72</v>
      </c>
      <c r="AU239" s="139" t="s">
        <v>80</v>
      </c>
      <c r="AY239" s="132" t="s">
        <v>154</v>
      </c>
      <c r="BK239" s="140">
        <f>SUM(BK240:BK243)</f>
        <v>0</v>
      </c>
    </row>
    <row r="240" spans="1:65" s="2" customFormat="1" ht="24" customHeight="1">
      <c r="A240" s="26"/>
      <c r="B240" s="143"/>
      <c r="C240" s="144" t="s">
        <v>500</v>
      </c>
      <c r="D240" s="144" t="s">
        <v>157</v>
      </c>
      <c r="E240" s="145" t="s">
        <v>339</v>
      </c>
      <c r="F240" s="146" t="s">
        <v>340</v>
      </c>
      <c r="G240" s="147" t="s">
        <v>170</v>
      </c>
      <c r="H240" s="148">
        <v>467.65499999999997</v>
      </c>
      <c r="I240" s="148"/>
      <c r="J240" s="148"/>
      <c r="K240" s="149"/>
      <c r="L240" s="27"/>
      <c r="M240" s="150" t="s">
        <v>1</v>
      </c>
      <c r="N240" s="151" t="s">
        <v>39</v>
      </c>
      <c r="O240" s="152">
        <v>0.11011</v>
      </c>
      <c r="P240" s="152">
        <f>O240*H240</f>
        <v>51.493492049999993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209</v>
      </c>
      <c r="AT240" s="154" t="s">
        <v>157</v>
      </c>
      <c r="AU240" s="154" t="s">
        <v>86</v>
      </c>
      <c r="AY240" s="14" t="s">
        <v>154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4" t="s">
        <v>86</v>
      </c>
      <c r="BK240" s="156">
        <f>ROUND(I240*H240,3)</f>
        <v>0</v>
      </c>
      <c r="BL240" s="14" t="s">
        <v>209</v>
      </c>
      <c r="BM240" s="154" t="s">
        <v>341</v>
      </c>
    </row>
    <row r="241" spans="1:65" s="2" customFormat="1" ht="24" customHeight="1">
      <c r="A241" s="26"/>
      <c r="B241" s="143"/>
      <c r="C241" s="157" t="s">
        <v>504</v>
      </c>
      <c r="D241" s="157" t="s">
        <v>229</v>
      </c>
      <c r="E241" s="158" t="s">
        <v>343</v>
      </c>
      <c r="F241" s="159" t="s">
        <v>2459</v>
      </c>
      <c r="G241" s="160" t="s">
        <v>232</v>
      </c>
      <c r="H241" s="161">
        <v>514.42100000000005</v>
      </c>
      <c r="I241" s="161"/>
      <c r="J241" s="161"/>
      <c r="K241" s="162"/>
      <c r="L241" s="163"/>
      <c r="M241" s="164" t="s">
        <v>1</v>
      </c>
      <c r="N241" s="165" t="s">
        <v>39</v>
      </c>
      <c r="O241" s="152">
        <v>0</v>
      </c>
      <c r="P241" s="152">
        <f>O241*H241</f>
        <v>0</v>
      </c>
      <c r="Q241" s="152">
        <v>1E-3</v>
      </c>
      <c r="R241" s="152">
        <f>Q241*H241</f>
        <v>0.51442100000000002</v>
      </c>
      <c r="S241" s="152">
        <v>0</v>
      </c>
      <c r="T241" s="153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275</v>
      </c>
      <c r="AT241" s="154" t="s">
        <v>229</v>
      </c>
      <c r="AU241" s="154" t="s">
        <v>86</v>
      </c>
      <c r="AY241" s="14" t="s">
        <v>154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4" t="s">
        <v>86</v>
      </c>
      <c r="BK241" s="156">
        <f>ROUND(I241*H241,3)</f>
        <v>0</v>
      </c>
      <c r="BL241" s="14" t="s">
        <v>209</v>
      </c>
      <c r="BM241" s="154" t="s">
        <v>344</v>
      </c>
    </row>
    <row r="242" spans="1:65" s="2" customFormat="1" ht="24" customHeight="1">
      <c r="A242" s="26"/>
      <c r="B242" s="143"/>
      <c r="C242" s="157" t="s">
        <v>508</v>
      </c>
      <c r="D242" s="157" t="s">
        <v>229</v>
      </c>
      <c r="E242" s="158" t="s">
        <v>346</v>
      </c>
      <c r="F242" s="159" t="s">
        <v>2460</v>
      </c>
      <c r="G242" s="160" t="s">
        <v>175</v>
      </c>
      <c r="H242" s="161">
        <v>187.06200000000001</v>
      </c>
      <c r="I242" s="161"/>
      <c r="J242" s="161"/>
      <c r="K242" s="162"/>
      <c r="L242" s="163"/>
      <c r="M242" s="164" t="s">
        <v>1</v>
      </c>
      <c r="N242" s="165" t="s">
        <v>39</v>
      </c>
      <c r="O242" s="152">
        <v>0</v>
      </c>
      <c r="P242" s="152">
        <f>O242*H242</f>
        <v>0</v>
      </c>
      <c r="Q242" s="152">
        <v>5.0000000000000002E-5</v>
      </c>
      <c r="R242" s="152">
        <f>Q242*H242</f>
        <v>9.3531000000000013E-3</v>
      </c>
      <c r="S242" s="152">
        <v>0</v>
      </c>
      <c r="T242" s="153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4" t="s">
        <v>275</v>
      </c>
      <c r="AT242" s="154" t="s">
        <v>229</v>
      </c>
      <c r="AU242" s="154" t="s">
        <v>86</v>
      </c>
      <c r="AY242" s="14" t="s">
        <v>154</v>
      </c>
      <c r="BE242" s="155">
        <f>IF(N242="základná",J242,0)</f>
        <v>0</v>
      </c>
      <c r="BF242" s="155">
        <f>IF(N242="znížená",J242,0)</f>
        <v>0</v>
      </c>
      <c r="BG242" s="155">
        <f>IF(N242="zákl. prenesená",J242,0)</f>
        <v>0</v>
      </c>
      <c r="BH242" s="155">
        <f>IF(N242="zníž. prenesená",J242,0)</f>
        <v>0</v>
      </c>
      <c r="BI242" s="155">
        <f>IF(N242="nulová",J242,0)</f>
        <v>0</v>
      </c>
      <c r="BJ242" s="14" t="s">
        <v>86</v>
      </c>
      <c r="BK242" s="156">
        <f>ROUND(I242*H242,3)</f>
        <v>0</v>
      </c>
      <c r="BL242" s="14" t="s">
        <v>209</v>
      </c>
      <c r="BM242" s="154" t="s">
        <v>347</v>
      </c>
    </row>
    <row r="243" spans="1:65" s="2" customFormat="1" ht="24" customHeight="1">
      <c r="A243" s="26"/>
      <c r="B243" s="143"/>
      <c r="C243" s="144" t="s">
        <v>512</v>
      </c>
      <c r="D243" s="144" t="s">
        <v>157</v>
      </c>
      <c r="E243" s="145" t="s">
        <v>349</v>
      </c>
      <c r="F243" s="146" t="s">
        <v>350</v>
      </c>
      <c r="G243" s="147" t="s">
        <v>351</v>
      </c>
      <c r="H243" s="148">
        <v>32.582000000000001</v>
      </c>
      <c r="I243" s="148"/>
      <c r="J243" s="148"/>
      <c r="K243" s="149"/>
      <c r="L243" s="27"/>
      <c r="M243" s="150" t="s">
        <v>1</v>
      </c>
      <c r="N243" s="151" t="s">
        <v>39</v>
      </c>
      <c r="O243" s="152">
        <v>0</v>
      </c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209</v>
      </c>
      <c r="AT243" s="154" t="s">
        <v>157</v>
      </c>
      <c r="AU243" s="154" t="s">
        <v>86</v>
      </c>
      <c r="AY243" s="14" t="s">
        <v>154</v>
      </c>
      <c r="BE243" s="155">
        <f>IF(N243="základná",J243,0)</f>
        <v>0</v>
      </c>
      <c r="BF243" s="155">
        <f>IF(N243="znížená",J243,0)</f>
        <v>0</v>
      </c>
      <c r="BG243" s="155">
        <f>IF(N243="zákl. prenesená",J243,0)</f>
        <v>0</v>
      </c>
      <c r="BH243" s="155">
        <f>IF(N243="zníž. prenesená",J243,0)</f>
        <v>0</v>
      </c>
      <c r="BI243" s="155">
        <f>IF(N243="nulová",J243,0)</f>
        <v>0</v>
      </c>
      <c r="BJ243" s="14" t="s">
        <v>86</v>
      </c>
      <c r="BK243" s="156">
        <f>ROUND(I243*H243,3)</f>
        <v>0</v>
      </c>
      <c r="BL243" s="14" t="s">
        <v>209</v>
      </c>
      <c r="BM243" s="154" t="s">
        <v>352</v>
      </c>
    </row>
    <row r="244" spans="1:65" s="12" customFormat="1" ht="23" customHeight="1">
      <c r="B244" s="131"/>
      <c r="D244" s="132" t="s">
        <v>72</v>
      </c>
      <c r="E244" s="141" t="s">
        <v>948</v>
      </c>
      <c r="F244" s="141" t="s">
        <v>949</v>
      </c>
      <c r="J244" s="142"/>
      <c r="L244" s="131"/>
      <c r="M244" s="135"/>
      <c r="N244" s="136"/>
      <c r="O244" s="136"/>
      <c r="P244" s="137">
        <f>SUM(P245:P260)</f>
        <v>11.513519429999999</v>
      </c>
      <c r="Q244" s="136"/>
      <c r="R244" s="137">
        <f>SUM(R245:R260)</f>
        <v>0.22339738907999998</v>
      </c>
      <c r="S244" s="136"/>
      <c r="T244" s="138">
        <f>SUM(T245:T260)</f>
        <v>0</v>
      </c>
      <c r="AR244" s="132" t="s">
        <v>86</v>
      </c>
      <c r="AT244" s="139" t="s">
        <v>72</v>
      </c>
      <c r="AU244" s="139" t="s">
        <v>80</v>
      </c>
      <c r="AY244" s="132" t="s">
        <v>154</v>
      </c>
      <c r="BK244" s="140">
        <f>SUM(BK245:BK260)</f>
        <v>0</v>
      </c>
    </row>
    <row r="245" spans="1:65" s="2" customFormat="1" ht="24" customHeight="1">
      <c r="A245" s="26"/>
      <c r="B245" s="143"/>
      <c r="C245" s="144" t="s">
        <v>516</v>
      </c>
      <c r="D245" s="144" t="s">
        <v>157</v>
      </c>
      <c r="E245" s="145" t="s">
        <v>950</v>
      </c>
      <c r="F245" s="146" t="s">
        <v>951</v>
      </c>
      <c r="G245" s="147" t="s">
        <v>170</v>
      </c>
      <c r="H245" s="148">
        <v>20.652999999999999</v>
      </c>
      <c r="I245" s="148"/>
      <c r="J245" s="148"/>
      <c r="K245" s="149"/>
      <c r="L245" s="27"/>
      <c r="M245" s="150" t="s">
        <v>1</v>
      </c>
      <c r="N245" s="151" t="s">
        <v>39</v>
      </c>
      <c r="O245" s="152">
        <v>4.3029999999999999E-2</v>
      </c>
      <c r="P245" s="152">
        <f t="shared" ref="P245:P260" si="36">O245*H245</f>
        <v>0.88869858999999995</v>
      </c>
      <c r="Q245" s="152">
        <v>0</v>
      </c>
      <c r="R245" s="152">
        <f t="shared" ref="R245:R260" si="37">Q245*H245</f>
        <v>0</v>
      </c>
      <c r="S245" s="152">
        <v>0</v>
      </c>
      <c r="T245" s="153">
        <f t="shared" ref="T245:T260" si="38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209</v>
      </c>
      <c r="AT245" s="154" t="s">
        <v>157</v>
      </c>
      <c r="AU245" s="154" t="s">
        <v>86</v>
      </c>
      <c r="AY245" s="14" t="s">
        <v>154</v>
      </c>
      <c r="BE245" s="155">
        <f t="shared" ref="BE245:BE260" si="39">IF(N245="základná",J245,0)</f>
        <v>0</v>
      </c>
      <c r="BF245" s="155">
        <f t="shared" ref="BF245:BF260" si="40">IF(N245="znížená",J245,0)</f>
        <v>0</v>
      </c>
      <c r="BG245" s="155">
        <f t="shared" ref="BG245:BG260" si="41">IF(N245="zákl. prenesená",J245,0)</f>
        <v>0</v>
      </c>
      <c r="BH245" s="155">
        <f t="shared" ref="BH245:BH260" si="42">IF(N245="zníž. prenesená",J245,0)</f>
        <v>0</v>
      </c>
      <c r="BI245" s="155">
        <f t="shared" ref="BI245:BI260" si="43">IF(N245="nulová",J245,0)</f>
        <v>0</v>
      </c>
      <c r="BJ245" s="14" t="s">
        <v>86</v>
      </c>
      <c r="BK245" s="156">
        <f t="shared" ref="BK245:BK260" si="44">ROUND(I245*H245,3)</f>
        <v>0</v>
      </c>
      <c r="BL245" s="14" t="s">
        <v>209</v>
      </c>
      <c r="BM245" s="154" t="s">
        <v>952</v>
      </c>
    </row>
    <row r="246" spans="1:65" s="2" customFormat="1" ht="16.5" customHeight="1">
      <c r="A246" s="26"/>
      <c r="B246" s="143"/>
      <c r="C246" s="157" t="s">
        <v>520</v>
      </c>
      <c r="D246" s="157" t="s">
        <v>229</v>
      </c>
      <c r="E246" s="158" t="s">
        <v>953</v>
      </c>
      <c r="F246" s="159" t="s">
        <v>2484</v>
      </c>
      <c r="G246" s="160" t="s">
        <v>232</v>
      </c>
      <c r="H246" s="161">
        <v>5.1630000000000003</v>
      </c>
      <c r="I246" s="161"/>
      <c r="J246" s="161"/>
      <c r="K246" s="162"/>
      <c r="L246" s="163"/>
      <c r="M246" s="164" t="s">
        <v>1</v>
      </c>
      <c r="N246" s="165" t="s">
        <v>39</v>
      </c>
      <c r="O246" s="152">
        <v>0</v>
      </c>
      <c r="P246" s="152">
        <f t="shared" si="36"/>
        <v>0</v>
      </c>
      <c r="Q246" s="152">
        <v>1E-3</v>
      </c>
      <c r="R246" s="152">
        <f t="shared" si="37"/>
        <v>5.1630000000000001E-3</v>
      </c>
      <c r="S246" s="152">
        <v>0</v>
      </c>
      <c r="T246" s="153">
        <f t="shared" si="38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275</v>
      </c>
      <c r="AT246" s="154" t="s">
        <v>229</v>
      </c>
      <c r="AU246" s="154" t="s">
        <v>86</v>
      </c>
      <c r="AY246" s="14" t="s">
        <v>154</v>
      </c>
      <c r="BE246" s="155">
        <f t="shared" si="39"/>
        <v>0</v>
      </c>
      <c r="BF246" s="155">
        <f t="shared" si="40"/>
        <v>0</v>
      </c>
      <c r="BG246" s="155">
        <f t="shared" si="41"/>
        <v>0</v>
      </c>
      <c r="BH246" s="155">
        <f t="shared" si="42"/>
        <v>0</v>
      </c>
      <c r="BI246" s="155">
        <f t="shared" si="43"/>
        <v>0</v>
      </c>
      <c r="BJ246" s="14" t="s">
        <v>86</v>
      </c>
      <c r="BK246" s="156">
        <f t="shared" si="44"/>
        <v>0</v>
      </c>
      <c r="BL246" s="14" t="s">
        <v>209</v>
      </c>
      <c r="BM246" s="154" t="s">
        <v>954</v>
      </c>
    </row>
    <row r="247" spans="1:65" s="2" customFormat="1" ht="24" customHeight="1">
      <c r="A247" s="26"/>
      <c r="B247" s="143"/>
      <c r="C247" s="144" t="s">
        <v>524</v>
      </c>
      <c r="D247" s="144" t="s">
        <v>157</v>
      </c>
      <c r="E247" s="145" t="s">
        <v>955</v>
      </c>
      <c r="F247" s="146" t="s">
        <v>956</v>
      </c>
      <c r="G247" s="147" t="s">
        <v>170</v>
      </c>
      <c r="H247" s="148">
        <v>20.652999999999999</v>
      </c>
      <c r="I247" s="148"/>
      <c r="J247" s="148"/>
      <c r="K247" s="149"/>
      <c r="L247" s="27"/>
      <c r="M247" s="150" t="s">
        <v>1</v>
      </c>
      <c r="N247" s="151" t="s">
        <v>39</v>
      </c>
      <c r="O247" s="152">
        <v>0.221</v>
      </c>
      <c r="P247" s="152">
        <f t="shared" si="36"/>
        <v>4.5643129999999994</v>
      </c>
      <c r="Q247" s="152">
        <v>5.4000000000000001E-4</v>
      </c>
      <c r="R247" s="152">
        <f t="shared" si="37"/>
        <v>1.115262E-2</v>
      </c>
      <c r="S247" s="152">
        <v>0</v>
      </c>
      <c r="T247" s="153">
        <f t="shared" si="38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4" t="s">
        <v>209</v>
      </c>
      <c r="AT247" s="154" t="s">
        <v>157</v>
      </c>
      <c r="AU247" s="154" t="s">
        <v>86</v>
      </c>
      <c r="AY247" s="14" t="s">
        <v>154</v>
      </c>
      <c r="BE247" s="155">
        <f t="shared" si="39"/>
        <v>0</v>
      </c>
      <c r="BF247" s="155">
        <f t="shared" si="40"/>
        <v>0</v>
      </c>
      <c r="BG247" s="155">
        <f t="shared" si="41"/>
        <v>0</v>
      </c>
      <c r="BH247" s="155">
        <f t="shared" si="42"/>
        <v>0</v>
      </c>
      <c r="BI247" s="155">
        <f t="shared" si="43"/>
        <v>0</v>
      </c>
      <c r="BJ247" s="14" t="s">
        <v>86</v>
      </c>
      <c r="BK247" s="156">
        <f t="shared" si="44"/>
        <v>0</v>
      </c>
      <c r="BL247" s="14" t="s">
        <v>209</v>
      </c>
      <c r="BM247" s="154" t="s">
        <v>957</v>
      </c>
    </row>
    <row r="248" spans="1:65" s="2" customFormat="1" ht="16.5" customHeight="1">
      <c r="A248" s="26"/>
      <c r="B248" s="143"/>
      <c r="C248" s="157" t="s">
        <v>528</v>
      </c>
      <c r="D248" s="157" t="s">
        <v>229</v>
      </c>
      <c r="E248" s="158" t="s">
        <v>958</v>
      </c>
      <c r="F248" s="159" t="s">
        <v>2485</v>
      </c>
      <c r="G248" s="160" t="s">
        <v>170</v>
      </c>
      <c r="H248" s="161">
        <v>23.751000000000001</v>
      </c>
      <c r="I248" s="161"/>
      <c r="J248" s="161"/>
      <c r="K248" s="162"/>
      <c r="L248" s="163"/>
      <c r="M248" s="164" t="s">
        <v>1</v>
      </c>
      <c r="N248" s="165" t="s">
        <v>39</v>
      </c>
      <c r="O248" s="152">
        <v>0</v>
      </c>
      <c r="P248" s="152">
        <f t="shared" si="36"/>
        <v>0</v>
      </c>
      <c r="Q248" s="152">
        <v>5.1999999999999998E-3</v>
      </c>
      <c r="R248" s="152">
        <f t="shared" si="37"/>
        <v>0.1235052</v>
      </c>
      <c r="S248" s="152">
        <v>0</v>
      </c>
      <c r="T248" s="153">
        <f t="shared" si="38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275</v>
      </c>
      <c r="AT248" s="154" t="s">
        <v>229</v>
      </c>
      <c r="AU248" s="154" t="s">
        <v>86</v>
      </c>
      <c r="AY248" s="14" t="s">
        <v>154</v>
      </c>
      <c r="BE248" s="155">
        <f t="shared" si="39"/>
        <v>0</v>
      </c>
      <c r="BF248" s="155">
        <f t="shared" si="40"/>
        <v>0</v>
      </c>
      <c r="BG248" s="155">
        <f t="shared" si="41"/>
        <v>0</v>
      </c>
      <c r="BH248" s="155">
        <f t="shared" si="42"/>
        <v>0</v>
      </c>
      <c r="BI248" s="155">
        <f t="shared" si="43"/>
        <v>0</v>
      </c>
      <c r="BJ248" s="14" t="s">
        <v>86</v>
      </c>
      <c r="BK248" s="156">
        <f t="shared" si="44"/>
        <v>0</v>
      </c>
      <c r="BL248" s="14" t="s">
        <v>209</v>
      </c>
      <c r="BM248" s="154" t="s">
        <v>959</v>
      </c>
    </row>
    <row r="249" spans="1:65" s="2" customFormat="1" ht="24" customHeight="1">
      <c r="A249" s="26"/>
      <c r="B249" s="143"/>
      <c r="C249" s="144" t="s">
        <v>532</v>
      </c>
      <c r="D249" s="144" t="s">
        <v>157</v>
      </c>
      <c r="E249" s="145" t="s">
        <v>960</v>
      </c>
      <c r="F249" s="146" t="s">
        <v>961</v>
      </c>
      <c r="G249" s="147" t="s">
        <v>170</v>
      </c>
      <c r="H249" s="148">
        <v>20.652999999999999</v>
      </c>
      <c r="I249" s="148"/>
      <c r="J249" s="148"/>
      <c r="K249" s="149"/>
      <c r="L249" s="27"/>
      <c r="M249" s="150" t="s">
        <v>1</v>
      </c>
      <c r="N249" s="151" t="s">
        <v>39</v>
      </c>
      <c r="O249" s="152">
        <v>0.16300000000000001</v>
      </c>
      <c r="P249" s="152">
        <f t="shared" si="36"/>
        <v>3.3664389999999997</v>
      </c>
      <c r="Q249" s="152">
        <v>0</v>
      </c>
      <c r="R249" s="152">
        <f t="shared" si="37"/>
        <v>0</v>
      </c>
      <c r="S249" s="152">
        <v>0</v>
      </c>
      <c r="T249" s="153">
        <f t="shared" si="38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4" t="s">
        <v>209</v>
      </c>
      <c r="AT249" s="154" t="s">
        <v>157</v>
      </c>
      <c r="AU249" s="154" t="s">
        <v>86</v>
      </c>
      <c r="AY249" s="14" t="s">
        <v>154</v>
      </c>
      <c r="BE249" s="155">
        <f t="shared" si="39"/>
        <v>0</v>
      </c>
      <c r="BF249" s="155">
        <f t="shared" si="40"/>
        <v>0</v>
      </c>
      <c r="BG249" s="155">
        <f t="shared" si="41"/>
        <v>0</v>
      </c>
      <c r="BH249" s="155">
        <f t="shared" si="42"/>
        <v>0</v>
      </c>
      <c r="BI249" s="155">
        <f t="shared" si="43"/>
        <v>0</v>
      </c>
      <c r="BJ249" s="14" t="s">
        <v>86</v>
      </c>
      <c r="BK249" s="156">
        <f t="shared" si="44"/>
        <v>0</v>
      </c>
      <c r="BL249" s="14" t="s">
        <v>209</v>
      </c>
      <c r="BM249" s="154" t="s">
        <v>962</v>
      </c>
    </row>
    <row r="250" spans="1:65" s="2" customFormat="1" ht="24" customHeight="1">
      <c r="A250" s="26"/>
      <c r="B250" s="143"/>
      <c r="C250" s="157" t="s">
        <v>536</v>
      </c>
      <c r="D250" s="157" t="s">
        <v>229</v>
      </c>
      <c r="E250" s="158" t="s">
        <v>963</v>
      </c>
      <c r="F250" s="159" t="s">
        <v>2486</v>
      </c>
      <c r="G250" s="160" t="s">
        <v>170</v>
      </c>
      <c r="H250" s="161">
        <v>23.751000000000001</v>
      </c>
      <c r="I250" s="161"/>
      <c r="J250" s="161"/>
      <c r="K250" s="162"/>
      <c r="L250" s="163"/>
      <c r="M250" s="164" t="s">
        <v>1</v>
      </c>
      <c r="N250" s="165" t="s">
        <v>39</v>
      </c>
      <c r="O250" s="152">
        <v>0</v>
      </c>
      <c r="P250" s="152">
        <f t="shared" si="36"/>
        <v>0</v>
      </c>
      <c r="Q250" s="152">
        <v>1.8699999999999999E-3</v>
      </c>
      <c r="R250" s="152">
        <f t="shared" si="37"/>
        <v>4.4414370000000002E-2</v>
      </c>
      <c r="S250" s="152">
        <v>0</v>
      </c>
      <c r="T250" s="153">
        <f t="shared" si="38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4" t="s">
        <v>275</v>
      </c>
      <c r="AT250" s="154" t="s">
        <v>229</v>
      </c>
      <c r="AU250" s="154" t="s">
        <v>86</v>
      </c>
      <c r="AY250" s="14" t="s">
        <v>154</v>
      </c>
      <c r="BE250" s="155">
        <f t="shared" si="39"/>
        <v>0</v>
      </c>
      <c r="BF250" s="155">
        <f t="shared" si="40"/>
        <v>0</v>
      </c>
      <c r="BG250" s="155">
        <f t="shared" si="41"/>
        <v>0</v>
      </c>
      <c r="BH250" s="155">
        <f t="shared" si="42"/>
        <v>0</v>
      </c>
      <c r="BI250" s="155">
        <f t="shared" si="43"/>
        <v>0</v>
      </c>
      <c r="BJ250" s="14" t="s">
        <v>86</v>
      </c>
      <c r="BK250" s="156">
        <f t="shared" si="44"/>
        <v>0</v>
      </c>
      <c r="BL250" s="14" t="s">
        <v>209</v>
      </c>
      <c r="BM250" s="154" t="s">
        <v>964</v>
      </c>
    </row>
    <row r="251" spans="1:65" s="2" customFormat="1" ht="16.5" customHeight="1">
      <c r="A251" s="26"/>
      <c r="B251" s="143"/>
      <c r="C251" s="157" t="s">
        <v>540</v>
      </c>
      <c r="D251" s="157" t="s">
        <v>229</v>
      </c>
      <c r="E251" s="158" t="s">
        <v>965</v>
      </c>
      <c r="F251" s="159" t="s">
        <v>2487</v>
      </c>
      <c r="G251" s="160" t="s">
        <v>159</v>
      </c>
      <c r="H251" s="161">
        <v>0.16500000000000001</v>
      </c>
      <c r="I251" s="161"/>
      <c r="J251" s="161"/>
      <c r="K251" s="162"/>
      <c r="L251" s="163"/>
      <c r="M251" s="164" t="s">
        <v>1</v>
      </c>
      <c r="N251" s="165" t="s">
        <v>39</v>
      </c>
      <c r="O251" s="152">
        <v>0</v>
      </c>
      <c r="P251" s="152">
        <f t="shared" si="36"/>
        <v>0</v>
      </c>
      <c r="Q251" s="152">
        <v>2E-3</v>
      </c>
      <c r="R251" s="152">
        <f t="shared" si="37"/>
        <v>3.3E-4</v>
      </c>
      <c r="S251" s="152">
        <v>0</v>
      </c>
      <c r="T251" s="153">
        <f t="shared" si="38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4" t="s">
        <v>275</v>
      </c>
      <c r="AT251" s="154" t="s">
        <v>229</v>
      </c>
      <c r="AU251" s="154" t="s">
        <v>86</v>
      </c>
      <c r="AY251" s="14" t="s">
        <v>154</v>
      </c>
      <c r="BE251" s="155">
        <f t="shared" si="39"/>
        <v>0</v>
      </c>
      <c r="BF251" s="155">
        <f t="shared" si="40"/>
        <v>0</v>
      </c>
      <c r="BG251" s="155">
        <f t="shared" si="41"/>
        <v>0</v>
      </c>
      <c r="BH251" s="155">
        <f t="shared" si="42"/>
        <v>0</v>
      </c>
      <c r="BI251" s="155">
        <f t="shared" si="43"/>
        <v>0</v>
      </c>
      <c r="BJ251" s="14" t="s">
        <v>86</v>
      </c>
      <c r="BK251" s="156">
        <f t="shared" si="44"/>
        <v>0</v>
      </c>
      <c r="BL251" s="14" t="s">
        <v>209</v>
      </c>
      <c r="BM251" s="154" t="s">
        <v>966</v>
      </c>
    </row>
    <row r="252" spans="1:65" s="2" customFormat="1" ht="16.5" customHeight="1">
      <c r="A252" s="26"/>
      <c r="B252" s="143"/>
      <c r="C252" s="157" t="s">
        <v>544</v>
      </c>
      <c r="D252" s="157" t="s">
        <v>229</v>
      </c>
      <c r="E252" s="158" t="s">
        <v>967</v>
      </c>
      <c r="F252" s="159" t="s">
        <v>2488</v>
      </c>
      <c r="G252" s="160" t="s">
        <v>159</v>
      </c>
      <c r="H252" s="161">
        <v>0.82599999999999996</v>
      </c>
      <c r="I252" s="161"/>
      <c r="J252" s="161"/>
      <c r="K252" s="162"/>
      <c r="L252" s="163"/>
      <c r="M252" s="164" t="s">
        <v>1</v>
      </c>
      <c r="N252" s="165" t="s">
        <v>39</v>
      </c>
      <c r="O252" s="152">
        <v>0</v>
      </c>
      <c r="P252" s="152">
        <f t="shared" si="36"/>
        <v>0</v>
      </c>
      <c r="Q252" s="152">
        <v>7.5000000000000002E-4</v>
      </c>
      <c r="R252" s="152">
        <f t="shared" si="37"/>
        <v>6.1949999999999993E-4</v>
      </c>
      <c r="S252" s="152">
        <v>0</v>
      </c>
      <c r="T252" s="153">
        <f t="shared" si="38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275</v>
      </c>
      <c r="AT252" s="154" t="s">
        <v>229</v>
      </c>
      <c r="AU252" s="154" t="s">
        <v>86</v>
      </c>
      <c r="AY252" s="14" t="s">
        <v>154</v>
      </c>
      <c r="BE252" s="155">
        <f t="shared" si="39"/>
        <v>0</v>
      </c>
      <c r="BF252" s="155">
        <f t="shared" si="40"/>
        <v>0</v>
      </c>
      <c r="BG252" s="155">
        <f t="shared" si="41"/>
        <v>0</v>
      </c>
      <c r="BH252" s="155">
        <f t="shared" si="42"/>
        <v>0</v>
      </c>
      <c r="BI252" s="155">
        <f t="shared" si="43"/>
        <v>0</v>
      </c>
      <c r="BJ252" s="14" t="s">
        <v>86</v>
      </c>
      <c r="BK252" s="156">
        <f t="shared" si="44"/>
        <v>0</v>
      </c>
      <c r="BL252" s="14" t="s">
        <v>209</v>
      </c>
      <c r="BM252" s="154" t="s">
        <v>968</v>
      </c>
    </row>
    <row r="253" spans="1:65" s="2" customFormat="1" ht="24" customHeight="1">
      <c r="A253" s="26"/>
      <c r="B253" s="143"/>
      <c r="C253" s="144" t="s">
        <v>548</v>
      </c>
      <c r="D253" s="144" t="s">
        <v>157</v>
      </c>
      <c r="E253" s="145" t="s">
        <v>969</v>
      </c>
      <c r="F253" s="146" t="s">
        <v>970</v>
      </c>
      <c r="G253" s="147" t="s">
        <v>170</v>
      </c>
      <c r="H253" s="148">
        <v>3.0680000000000001</v>
      </c>
      <c r="I253" s="148"/>
      <c r="J253" s="148"/>
      <c r="K253" s="149"/>
      <c r="L253" s="27"/>
      <c r="M253" s="150" t="s">
        <v>1</v>
      </c>
      <c r="N253" s="151" t="s">
        <v>39</v>
      </c>
      <c r="O253" s="152">
        <v>0.31563000000000002</v>
      </c>
      <c r="P253" s="152">
        <f t="shared" si="36"/>
        <v>0.9683528400000001</v>
      </c>
      <c r="Q253" s="152">
        <v>4.9131000000000001E-4</v>
      </c>
      <c r="R253" s="152">
        <f t="shared" si="37"/>
        <v>1.50733908E-3</v>
      </c>
      <c r="S253" s="152">
        <v>0</v>
      </c>
      <c r="T253" s="153">
        <f t="shared" si="38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209</v>
      </c>
      <c r="AT253" s="154" t="s">
        <v>157</v>
      </c>
      <c r="AU253" s="154" t="s">
        <v>86</v>
      </c>
      <c r="AY253" s="14" t="s">
        <v>154</v>
      </c>
      <c r="BE253" s="155">
        <f t="shared" si="39"/>
        <v>0</v>
      </c>
      <c r="BF253" s="155">
        <f t="shared" si="40"/>
        <v>0</v>
      </c>
      <c r="BG253" s="155">
        <f t="shared" si="41"/>
        <v>0</v>
      </c>
      <c r="BH253" s="155">
        <f t="shared" si="42"/>
        <v>0</v>
      </c>
      <c r="BI253" s="155">
        <f t="shared" si="43"/>
        <v>0</v>
      </c>
      <c r="BJ253" s="14" t="s">
        <v>86</v>
      </c>
      <c r="BK253" s="156">
        <f t="shared" si="44"/>
        <v>0</v>
      </c>
      <c r="BL253" s="14" t="s">
        <v>209</v>
      </c>
      <c r="BM253" s="154" t="s">
        <v>971</v>
      </c>
    </row>
    <row r="254" spans="1:65" s="2" customFormat="1" ht="16.5" customHeight="1">
      <c r="A254" s="26"/>
      <c r="B254" s="143"/>
      <c r="C254" s="157" t="s">
        <v>328</v>
      </c>
      <c r="D254" s="157" t="s">
        <v>229</v>
      </c>
      <c r="E254" s="158" t="s">
        <v>958</v>
      </c>
      <c r="F254" s="159" t="s">
        <v>2485</v>
      </c>
      <c r="G254" s="160" t="s">
        <v>170</v>
      </c>
      <c r="H254" s="161">
        <v>3.6819999999999999</v>
      </c>
      <c r="I254" s="161"/>
      <c r="J254" s="161"/>
      <c r="K254" s="162"/>
      <c r="L254" s="163"/>
      <c r="M254" s="164" t="s">
        <v>1</v>
      </c>
      <c r="N254" s="165" t="s">
        <v>39</v>
      </c>
      <c r="O254" s="152">
        <v>0</v>
      </c>
      <c r="P254" s="152">
        <f t="shared" si="36"/>
        <v>0</v>
      </c>
      <c r="Q254" s="152">
        <v>5.1999999999999998E-3</v>
      </c>
      <c r="R254" s="152">
        <f t="shared" si="37"/>
        <v>1.9146399999999997E-2</v>
      </c>
      <c r="S254" s="152">
        <v>0</v>
      </c>
      <c r="T254" s="153">
        <f t="shared" si="38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4" t="s">
        <v>275</v>
      </c>
      <c r="AT254" s="154" t="s">
        <v>229</v>
      </c>
      <c r="AU254" s="154" t="s">
        <v>86</v>
      </c>
      <c r="AY254" s="14" t="s">
        <v>154</v>
      </c>
      <c r="BE254" s="155">
        <f t="shared" si="39"/>
        <v>0</v>
      </c>
      <c r="BF254" s="155">
        <f t="shared" si="40"/>
        <v>0</v>
      </c>
      <c r="BG254" s="155">
        <f t="shared" si="41"/>
        <v>0</v>
      </c>
      <c r="BH254" s="155">
        <f t="shared" si="42"/>
        <v>0</v>
      </c>
      <c r="BI254" s="155">
        <f t="shared" si="43"/>
        <v>0</v>
      </c>
      <c r="BJ254" s="14" t="s">
        <v>86</v>
      </c>
      <c r="BK254" s="156">
        <f t="shared" si="44"/>
        <v>0</v>
      </c>
      <c r="BL254" s="14" t="s">
        <v>209</v>
      </c>
      <c r="BM254" s="154" t="s">
        <v>972</v>
      </c>
    </row>
    <row r="255" spans="1:65" s="2" customFormat="1" ht="36" customHeight="1">
      <c r="A255" s="26"/>
      <c r="B255" s="143"/>
      <c r="C255" s="144" t="s">
        <v>557</v>
      </c>
      <c r="D255" s="144" t="s">
        <v>157</v>
      </c>
      <c r="E255" s="145" t="s">
        <v>973</v>
      </c>
      <c r="F255" s="146" t="s">
        <v>974</v>
      </c>
      <c r="G255" s="147" t="s">
        <v>170</v>
      </c>
      <c r="H255" s="148">
        <v>3.0680000000000001</v>
      </c>
      <c r="I255" s="148"/>
      <c r="J255" s="148"/>
      <c r="K255" s="149"/>
      <c r="L255" s="27"/>
      <c r="M255" s="150" t="s">
        <v>1</v>
      </c>
      <c r="N255" s="151" t="s">
        <v>39</v>
      </c>
      <c r="O255" s="152">
        <v>0.34599999999999997</v>
      </c>
      <c r="P255" s="152">
        <f t="shared" si="36"/>
        <v>1.061528</v>
      </c>
      <c r="Q255" s="152">
        <v>0</v>
      </c>
      <c r="R255" s="152">
        <f t="shared" si="37"/>
        <v>0</v>
      </c>
      <c r="S255" s="152">
        <v>0</v>
      </c>
      <c r="T255" s="153">
        <f t="shared" si="38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4" t="s">
        <v>209</v>
      </c>
      <c r="AT255" s="154" t="s">
        <v>157</v>
      </c>
      <c r="AU255" s="154" t="s">
        <v>86</v>
      </c>
      <c r="AY255" s="14" t="s">
        <v>154</v>
      </c>
      <c r="BE255" s="155">
        <f t="shared" si="39"/>
        <v>0</v>
      </c>
      <c r="BF255" s="155">
        <f t="shared" si="40"/>
        <v>0</v>
      </c>
      <c r="BG255" s="155">
        <f t="shared" si="41"/>
        <v>0</v>
      </c>
      <c r="BH255" s="155">
        <f t="shared" si="42"/>
        <v>0</v>
      </c>
      <c r="BI255" s="155">
        <f t="shared" si="43"/>
        <v>0</v>
      </c>
      <c r="BJ255" s="14" t="s">
        <v>86</v>
      </c>
      <c r="BK255" s="156">
        <f t="shared" si="44"/>
        <v>0</v>
      </c>
      <c r="BL255" s="14" t="s">
        <v>209</v>
      </c>
      <c r="BM255" s="154" t="s">
        <v>975</v>
      </c>
    </row>
    <row r="256" spans="1:65" s="2" customFormat="1" ht="16.5" customHeight="1">
      <c r="A256" s="26"/>
      <c r="B256" s="143"/>
      <c r="C256" s="157" t="s">
        <v>561</v>
      </c>
      <c r="D256" s="157" t="s">
        <v>229</v>
      </c>
      <c r="E256" s="158" t="s">
        <v>976</v>
      </c>
      <c r="F256" s="159" t="s">
        <v>977</v>
      </c>
      <c r="G256" s="160" t="s">
        <v>170</v>
      </c>
      <c r="H256" s="161">
        <v>3.528</v>
      </c>
      <c r="I256" s="161"/>
      <c r="J256" s="161"/>
      <c r="K256" s="162"/>
      <c r="L256" s="163"/>
      <c r="M256" s="164" t="s">
        <v>1</v>
      </c>
      <c r="N256" s="165" t="s">
        <v>39</v>
      </c>
      <c r="O256" s="152">
        <v>0</v>
      </c>
      <c r="P256" s="152">
        <f t="shared" si="36"/>
        <v>0</v>
      </c>
      <c r="Q256" s="152">
        <v>1.8699999999999999E-3</v>
      </c>
      <c r="R256" s="152">
        <f t="shared" si="37"/>
        <v>6.59736E-3</v>
      </c>
      <c r="S256" s="152">
        <v>0</v>
      </c>
      <c r="T256" s="153">
        <f t="shared" si="38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4" t="s">
        <v>275</v>
      </c>
      <c r="AT256" s="154" t="s">
        <v>229</v>
      </c>
      <c r="AU256" s="154" t="s">
        <v>86</v>
      </c>
      <c r="AY256" s="14" t="s">
        <v>154</v>
      </c>
      <c r="BE256" s="155">
        <f t="shared" si="39"/>
        <v>0</v>
      </c>
      <c r="BF256" s="155">
        <f t="shared" si="40"/>
        <v>0</v>
      </c>
      <c r="BG256" s="155">
        <f t="shared" si="41"/>
        <v>0</v>
      </c>
      <c r="BH256" s="155">
        <f t="shared" si="42"/>
        <v>0</v>
      </c>
      <c r="BI256" s="155">
        <f t="shared" si="43"/>
        <v>0</v>
      </c>
      <c r="BJ256" s="14" t="s">
        <v>86</v>
      </c>
      <c r="BK256" s="156">
        <f t="shared" si="44"/>
        <v>0</v>
      </c>
      <c r="BL256" s="14" t="s">
        <v>209</v>
      </c>
      <c r="BM256" s="154" t="s">
        <v>978</v>
      </c>
    </row>
    <row r="257" spans="1:65" s="2" customFormat="1" ht="16.5" customHeight="1">
      <c r="A257" s="26"/>
      <c r="B257" s="143"/>
      <c r="C257" s="157" t="s">
        <v>565</v>
      </c>
      <c r="D257" s="157" t="s">
        <v>229</v>
      </c>
      <c r="E257" s="158" t="s">
        <v>965</v>
      </c>
      <c r="F257" s="159" t="s">
        <v>2487</v>
      </c>
      <c r="G257" s="160" t="s">
        <v>159</v>
      </c>
      <c r="H257" s="161">
        <v>2.5000000000000001E-2</v>
      </c>
      <c r="I257" s="161"/>
      <c r="J257" s="161"/>
      <c r="K257" s="162"/>
      <c r="L257" s="163"/>
      <c r="M257" s="164" t="s">
        <v>1</v>
      </c>
      <c r="N257" s="165" t="s">
        <v>39</v>
      </c>
      <c r="O257" s="152">
        <v>0</v>
      </c>
      <c r="P257" s="152">
        <f t="shared" si="36"/>
        <v>0</v>
      </c>
      <c r="Q257" s="152">
        <v>2E-3</v>
      </c>
      <c r="R257" s="152">
        <f t="shared" si="37"/>
        <v>5.0000000000000002E-5</v>
      </c>
      <c r="S257" s="152">
        <v>0</v>
      </c>
      <c r="T257" s="153">
        <f t="shared" si="38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4" t="s">
        <v>275</v>
      </c>
      <c r="AT257" s="154" t="s">
        <v>229</v>
      </c>
      <c r="AU257" s="154" t="s">
        <v>86</v>
      </c>
      <c r="AY257" s="14" t="s">
        <v>154</v>
      </c>
      <c r="BE257" s="155">
        <f t="shared" si="39"/>
        <v>0</v>
      </c>
      <c r="BF257" s="155">
        <f t="shared" si="40"/>
        <v>0</v>
      </c>
      <c r="BG257" s="155">
        <f t="shared" si="41"/>
        <v>0</v>
      </c>
      <c r="BH257" s="155">
        <f t="shared" si="42"/>
        <v>0</v>
      </c>
      <c r="BI257" s="155">
        <f t="shared" si="43"/>
        <v>0</v>
      </c>
      <c r="BJ257" s="14" t="s">
        <v>86</v>
      </c>
      <c r="BK257" s="156">
        <f t="shared" si="44"/>
        <v>0</v>
      </c>
      <c r="BL257" s="14" t="s">
        <v>209</v>
      </c>
      <c r="BM257" s="154" t="s">
        <v>979</v>
      </c>
    </row>
    <row r="258" spans="1:65" s="2" customFormat="1" ht="24" customHeight="1">
      <c r="A258" s="26"/>
      <c r="B258" s="143"/>
      <c r="C258" s="144" t="s">
        <v>569</v>
      </c>
      <c r="D258" s="144" t="s">
        <v>157</v>
      </c>
      <c r="E258" s="145" t="s">
        <v>980</v>
      </c>
      <c r="F258" s="146" t="s">
        <v>981</v>
      </c>
      <c r="G258" s="147" t="s">
        <v>170</v>
      </c>
      <c r="H258" s="148">
        <v>23.721</v>
      </c>
      <c r="I258" s="148"/>
      <c r="J258" s="148"/>
      <c r="K258" s="149"/>
      <c r="L258" s="27"/>
      <c r="M258" s="150" t="s">
        <v>1</v>
      </c>
      <c r="N258" s="151" t="s">
        <v>39</v>
      </c>
      <c r="O258" s="152">
        <v>2.8000000000000001E-2</v>
      </c>
      <c r="P258" s="152">
        <f t="shared" si="36"/>
        <v>0.664188</v>
      </c>
      <c r="Q258" s="152">
        <v>0</v>
      </c>
      <c r="R258" s="152">
        <f t="shared" si="37"/>
        <v>0</v>
      </c>
      <c r="S258" s="152">
        <v>0</v>
      </c>
      <c r="T258" s="153">
        <f t="shared" si="38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4" t="s">
        <v>209</v>
      </c>
      <c r="AT258" s="154" t="s">
        <v>157</v>
      </c>
      <c r="AU258" s="154" t="s">
        <v>86</v>
      </c>
      <c r="AY258" s="14" t="s">
        <v>154</v>
      </c>
      <c r="BE258" s="155">
        <f t="shared" si="39"/>
        <v>0</v>
      </c>
      <c r="BF258" s="155">
        <f t="shared" si="40"/>
        <v>0</v>
      </c>
      <c r="BG258" s="155">
        <f t="shared" si="41"/>
        <v>0</v>
      </c>
      <c r="BH258" s="155">
        <f t="shared" si="42"/>
        <v>0</v>
      </c>
      <c r="BI258" s="155">
        <f t="shared" si="43"/>
        <v>0</v>
      </c>
      <c r="BJ258" s="14" t="s">
        <v>86</v>
      </c>
      <c r="BK258" s="156">
        <f t="shared" si="44"/>
        <v>0</v>
      </c>
      <c r="BL258" s="14" t="s">
        <v>209</v>
      </c>
      <c r="BM258" s="154" t="s">
        <v>982</v>
      </c>
    </row>
    <row r="259" spans="1:65" s="2" customFormat="1" ht="36" customHeight="1">
      <c r="A259" s="26"/>
      <c r="B259" s="143"/>
      <c r="C259" s="157" t="s">
        <v>573</v>
      </c>
      <c r="D259" s="157" t="s">
        <v>229</v>
      </c>
      <c r="E259" s="158" t="s">
        <v>983</v>
      </c>
      <c r="F259" s="159" t="s">
        <v>2489</v>
      </c>
      <c r="G259" s="160" t="s">
        <v>170</v>
      </c>
      <c r="H259" s="161">
        <v>27.279</v>
      </c>
      <c r="I259" s="161"/>
      <c r="J259" s="161"/>
      <c r="K259" s="162"/>
      <c r="L259" s="163"/>
      <c r="M259" s="164" t="s">
        <v>1</v>
      </c>
      <c r="N259" s="165" t="s">
        <v>39</v>
      </c>
      <c r="O259" s="152">
        <v>0</v>
      </c>
      <c r="P259" s="152">
        <f t="shared" si="36"/>
        <v>0</v>
      </c>
      <c r="Q259" s="152">
        <v>4.0000000000000002E-4</v>
      </c>
      <c r="R259" s="152">
        <f t="shared" si="37"/>
        <v>1.09116E-2</v>
      </c>
      <c r="S259" s="152">
        <v>0</v>
      </c>
      <c r="T259" s="153">
        <f t="shared" si="38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4" t="s">
        <v>275</v>
      </c>
      <c r="AT259" s="154" t="s">
        <v>229</v>
      </c>
      <c r="AU259" s="154" t="s">
        <v>86</v>
      </c>
      <c r="AY259" s="14" t="s">
        <v>154</v>
      </c>
      <c r="BE259" s="155">
        <f t="shared" si="39"/>
        <v>0</v>
      </c>
      <c r="BF259" s="155">
        <f t="shared" si="40"/>
        <v>0</v>
      </c>
      <c r="BG259" s="155">
        <f t="shared" si="41"/>
        <v>0</v>
      </c>
      <c r="BH259" s="155">
        <f t="shared" si="42"/>
        <v>0</v>
      </c>
      <c r="BI259" s="155">
        <f t="shared" si="43"/>
        <v>0</v>
      </c>
      <c r="BJ259" s="14" t="s">
        <v>86</v>
      </c>
      <c r="BK259" s="156">
        <f t="shared" si="44"/>
        <v>0</v>
      </c>
      <c r="BL259" s="14" t="s">
        <v>209</v>
      </c>
      <c r="BM259" s="154" t="s">
        <v>984</v>
      </c>
    </row>
    <row r="260" spans="1:65" s="2" customFormat="1" ht="24" customHeight="1">
      <c r="A260" s="26"/>
      <c r="B260" s="143"/>
      <c r="C260" s="144" t="s">
        <v>579</v>
      </c>
      <c r="D260" s="144" t="s">
        <v>157</v>
      </c>
      <c r="E260" s="145" t="s">
        <v>985</v>
      </c>
      <c r="F260" s="146" t="s">
        <v>986</v>
      </c>
      <c r="G260" s="147" t="s">
        <v>351</v>
      </c>
      <c r="H260" s="148">
        <v>5.484</v>
      </c>
      <c r="I260" s="148"/>
      <c r="J260" s="148"/>
      <c r="K260" s="149"/>
      <c r="L260" s="27"/>
      <c r="M260" s="150" t="s">
        <v>1</v>
      </c>
      <c r="N260" s="151" t="s">
        <v>39</v>
      </c>
      <c r="O260" s="152">
        <v>0</v>
      </c>
      <c r="P260" s="152">
        <f t="shared" si="36"/>
        <v>0</v>
      </c>
      <c r="Q260" s="152">
        <v>0</v>
      </c>
      <c r="R260" s="152">
        <f t="shared" si="37"/>
        <v>0</v>
      </c>
      <c r="S260" s="152">
        <v>0</v>
      </c>
      <c r="T260" s="153">
        <f t="shared" si="38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4" t="s">
        <v>209</v>
      </c>
      <c r="AT260" s="154" t="s">
        <v>157</v>
      </c>
      <c r="AU260" s="154" t="s">
        <v>86</v>
      </c>
      <c r="AY260" s="14" t="s">
        <v>154</v>
      </c>
      <c r="BE260" s="155">
        <f t="shared" si="39"/>
        <v>0</v>
      </c>
      <c r="BF260" s="155">
        <f t="shared" si="40"/>
        <v>0</v>
      </c>
      <c r="BG260" s="155">
        <f t="shared" si="41"/>
        <v>0</v>
      </c>
      <c r="BH260" s="155">
        <f t="shared" si="42"/>
        <v>0</v>
      </c>
      <c r="BI260" s="155">
        <f t="shared" si="43"/>
        <v>0</v>
      </c>
      <c r="BJ260" s="14" t="s">
        <v>86</v>
      </c>
      <c r="BK260" s="156">
        <f t="shared" si="44"/>
        <v>0</v>
      </c>
      <c r="BL260" s="14" t="s">
        <v>209</v>
      </c>
      <c r="BM260" s="154" t="s">
        <v>987</v>
      </c>
    </row>
    <row r="261" spans="1:65" s="12" customFormat="1" ht="23" customHeight="1">
      <c r="B261" s="131"/>
      <c r="D261" s="132" t="s">
        <v>72</v>
      </c>
      <c r="E261" s="141" t="s">
        <v>353</v>
      </c>
      <c r="F261" s="141" t="s">
        <v>354</v>
      </c>
      <c r="J261" s="142"/>
      <c r="L261" s="131"/>
      <c r="M261" s="135"/>
      <c r="N261" s="136"/>
      <c r="O261" s="136"/>
      <c r="P261" s="137">
        <f>SUM(P262:P276)</f>
        <v>95.980742271799983</v>
      </c>
      <c r="Q261" s="136"/>
      <c r="R261" s="137">
        <f>SUM(R262:R276)</f>
        <v>6.88790835</v>
      </c>
      <c r="S261" s="136"/>
      <c r="T261" s="138">
        <f>SUM(T262:T276)</f>
        <v>0</v>
      </c>
      <c r="AR261" s="132" t="s">
        <v>86</v>
      </c>
      <c r="AT261" s="139" t="s">
        <v>72</v>
      </c>
      <c r="AU261" s="139" t="s">
        <v>80</v>
      </c>
      <c r="AY261" s="132" t="s">
        <v>154</v>
      </c>
      <c r="BK261" s="140">
        <f>SUM(BK262:BK276)</f>
        <v>0</v>
      </c>
    </row>
    <row r="262" spans="1:65" s="2" customFormat="1" ht="16.5" customHeight="1">
      <c r="A262" s="26"/>
      <c r="B262" s="143"/>
      <c r="C262" s="144" t="s">
        <v>583</v>
      </c>
      <c r="D262" s="144" t="s">
        <v>157</v>
      </c>
      <c r="E262" s="145" t="s">
        <v>356</v>
      </c>
      <c r="F262" s="146" t="s">
        <v>357</v>
      </c>
      <c r="G262" s="147" t="s">
        <v>170</v>
      </c>
      <c r="H262" s="148">
        <v>225.23</v>
      </c>
      <c r="I262" s="148"/>
      <c r="J262" s="148"/>
      <c r="K262" s="149"/>
      <c r="L262" s="27"/>
      <c r="M262" s="150" t="s">
        <v>1</v>
      </c>
      <c r="N262" s="151" t="s">
        <v>39</v>
      </c>
      <c r="O262" s="152">
        <v>4.5109999999999997E-2</v>
      </c>
      <c r="P262" s="152">
        <f t="shared" ref="P262:P276" si="45">O262*H262</f>
        <v>10.160125299999999</v>
      </c>
      <c r="Q262" s="152">
        <v>1.9999999999999999E-6</v>
      </c>
      <c r="R262" s="152">
        <f t="shared" ref="R262:R276" si="46">Q262*H262</f>
        <v>4.5045999999999997E-4</v>
      </c>
      <c r="S262" s="152">
        <v>0</v>
      </c>
      <c r="T262" s="153">
        <f t="shared" ref="T262:T276" si="47">S262*H262</f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4" t="s">
        <v>209</v>
      </c>
      <c r="AT262" s="154" t="s">
        <v>157</v>
      </c>
      <c r="AU262" s="154" t="s">
        <v>86</v>
      </c>
      <c r="AY262" s="14" t="s">
        <v>154</v>
      </c>
      <c r="BE262" s="155">
        <f t="shared" ref="BE262:BE276" si="48">IF(N262="základná",J262,0)</f>
        <v>0</v>
      </c>
      <c r="BF262" s="155">
        <f t="shared" ref="BF262:BF276" si="49">IF(N262="znížená",J262,0)</f>
        <v>0</v>
      </c>
      <c r="BG262" s="155">
        <f t="shared" ref="BG262:BG276" si="50">IF(N262="zákl. prenesená",J262,0)</f>
        <v>0</v>
      </c>
      <c r="BH262" s="155">
        <f t="shared" ref="BH262:BH276" si="51">IF(N262="zníž. prenesená",J262,0)</f>
        <v>0</v>
      </c>
      <c r="BI262" s="155">
        <f t="shared" ref="BI262:BI276" si="52">IF(N262="nulová",J262,0)</f>
        <v>0</v>
      </c>
      <c r="BJ262" s="14" t="s">
        <v>86</v>
      </c>
      <c r="BK262" s="156">
        <f t="shared" ref="BK262:BK276" si="53">ROUND(I262*H262,3)</f>
        <v>0</v>
      </c>
      <c r="BL262" s="14" t="s">
        <v>209</v>
      </c>
      <c r="BM262" s="154" t="s">
        <v>358</v>
      </c>
    </row>
    <row r="263" spans="1:65" s="2" customFormat="1" ht="16.5" customHeight="1">
      <c r="A263" s="26"/>
      <c r="B263" s="143"/>
      <c r="C263" s="157" t="s">
        <v>586</v>
      </c>
      <c r="D263" s="157" t="s">
        <v>229</v>
      </c>
      <c r="E263" s="158" t="s">
        <v>360</v>
      </c>
      <c r="F263" s="159" t="s">
        <v>361</v>
      </c>
      <c r="G263" s="160" t="s">
        <v>170</v>
      </c>
      <c r="H263" s="161">
        <v>259.01499999999999</v>
      </c>
      <c r="I263" s="161"/>
      <c r="J263" s="161"/>
      <c r="K263" s="162"/>
      <c r="L263" s="163"/>
      <c r="M263" s="164" t="s">
        <v>1</v>
      </c>
      <c r="N263" s="165" t="s">
        <v>39</v>
      </c>
      <c r="O263" s="152">
        <v>0</v>
      </c>
      <c r="P263" s="152">
        <f t="shared" si="45"/>
        <v>0</v>
      </c>
      <c r="Q263" s="152">
        <v>2.0000000000000002E-5</v>
      </c>
      <c r="R263" s="152">
        <f t="shared" si="46"/>
        <v>5.1803000000000005E-3</v>
      </c>
      <c r="S263" s="152">
        <v>0</v>
      </c>
      <c r="T263" s="153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4" t="s">
        <v>275</v>
      </c>
      <c r="AT263" s="154" t="s">
        <v>229</v>
      </c>
      <c r="AU263" s="154" t="s">
        <v>86</v>
      </c>
      <c r="AY263" s="14" t="s">
        <v>154</v>
      </c>
      <c r="BE263" s="155">
        <f t="shared" si="48"/>
        <v>0</v>
      </c>
      <c r="BF263" s="155">
        <f t="shared" si="49"/>
        <v>0</v>
      </c>
      <c r="BG263" s="155">
        <f t="shared" si="50"/>
        <v>0</v>
      </c>
      <c r="BH263" s="155">
        <f t="shared" si="51"/>
        <v>0</v>
      </c>
      <c r="BI263" s="155">
        <f t="shared" si="52"/>
        <v>0</v>
      </c>
      <c r="BJ263" s="14" t="s">
        <v>86</v>
      </c>
      <c r="BK263" s="156">
        <f t="shared" si="53"/>
        <v>0</v>
      </c>
      <c r="BL263" s="14" t="s">
        <v>209</v>
      </c>
      <c r="BM263" s="154" t="s">
        <v>362</v>
      </c>
    </row>
    <row r="264" spans="1:65" s="2" customFormat="1" ht="16.5" customHeight="1">
      <c r="A264" s="26"/>
      <c r="B264" s="143"/>
      <c r="C264" s="144" t="s">
        <v>589</v>
      </c>
      <c r="D264" s="144" t="s">
        <v>157</v>
      </c>
      <c r="E264" s="145" t="s">
        <v>356</v>
      </c>
      <c r="F264" s="146" t="s">
        <v>357</v>
      </c>
      <c r="G264" s="147" t="s">
        <v>170</v>
      </c>
      <c r="H264" s="148">
        <v>467.65499999999997</v>
      </c>
      <c r="I264" s="148"/>
      <c r="J264" s="148"/>
      <c r="K264" s="149"/>
      <c r="L264" s="27"/>
      <c r="M264" s="150" t="s">
        <v>1</v>
      </c>
      <c r="N264" s="151" t="s">
        <v>39</v>
      </c>
      <c r="O264" s="152">
        <v>4.5109999999999997E-2</v>
      </c>
      <c r="P264" s="152">
        <f t="shared" si="45"/>
        <v>21.095917049999997</v>
      </c>
      <c r="Q264" s="152">
        <v>1.9999999999999999E-6</v>
      </c>
      <c r="R264" s="152">
        <f t="shared" si="46"/>
        <v>9.3530999999999985E-4</v>
      </c>
      <c r="S264" s="152">
        <v>0</v>
      </c>
      <c r="T264" s="153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4" t="s">
        <v>209</v>
      </c>
      <c r="AT264" s="154" t="s">
        <v>157</v>
      </c>
      <c r="AU264" s="154" t="s">
        <v>86</v>
      </c>
      <c r="AY264" s="14" t="s">
        <v>154</v>
      </c>
      <c r="BE264" s="155">
        <f t="shared" si="48"/>
        <v>0</v>
      </c>
      <c r="BF264" s="155">
        <f t="shared" si="49"/>
        <v>0</v>
      </c>
      <c r="BG264" s="155">
        <f t="shared" si="50"/>
        <v>0</v>
      </c>
      <c r="BH264" s="155">
        <f t="shared" si="51"/>
        <v>0</v>
      </c>
      <c r="BI264" s="155">
        <f t="shared" si="52"/>
        <v>0</v>
      </c>
      <c r="BJ264" s="14" t="s">
        <v>86</v>
      </c>
      <c r="BK264" s="156">
        <f t="shared" si="53"/>
        <v>0</v>
      </c>
      <c r="BL264" s="14" t="s">
        <v>209</v>
      </c>
      <c r="BM264" s="154" t="s">
        <v>364</v>
      </c>
    </row>
    <row r="265" spans="1:65" s="2" customFormat="1" ht="36" customHeight="1">
      <c r="A265" s="26"/>
      <c r="B265" s="143"/>
      <c r="C265" s="157" t="s">
        <v>595</v>
      </c>
      <c r="D265" s="157" t="s">
        <v>229</v>
      </c>
      <c r="E265" s="158" t="s">
        <v>366</v>
      </c>
      <c r="F265" s="159" t="s">
        <v>2461</v>
      </c>
      <c r="G265" s="160" t="s">
        <v>170</v>
      </c>
      <c r="H265" s="161">
        <v>537.803</v>
      </c>
      <c r="I265" s="161"/>
      <c r="J265" s="161"/>
      <c r="K265" s="162"/>
      <c r="L265" s="163"/>
      <c r="M265" s="164" t="s">
        <v>1</v>
      </c>
      <c r="N265" s="165" t="s">
        <v>39</v>
      </c>
      <c r="O265" s="152">
        <v>0</v>
      </c>
      <c r="P265" s="152">
        <f t="shared" si="45"/>
        <v>0</v>
      </c>
      <c r="Q265" s="152">
        <v>1.1E-4</v>
      </c>
      <c r="R265" s="152">
        <f t="shared" si="46"/>
        <v>5.9158330000000002E-2</v>
      </c>
      <c r="S265" s="152">
        <v>0</v>
      </c>
      <c r="T265" s="153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4" t="s">
        <v>275</v>
      </c>
      <c r="AT265" s="154" t="s">
        <v>229</v>
      </c>
      <c r="AU265" s="154" t="s">
        <v>86</v>
      </c>
      <c r="AY265" s="14" t="s">
        <v>154</v>
      </c>
      <c r="BE265" s="155">
        <f t="shared" si="48"/>
        <v>0</v>
      </c>
      <c r="BF265" s="155">
        <f t="shared" si="49"/>
        <v>0</v>
      </c>
      <c r="BG265" s="155">
        <f t="shared" si="50"/>
        <v>0</v>
      </c>
      <c r="BH265" s="155">
        <f t="shared" si="51"/>
        <v>0</v>
      </c>
      <c r="BI265" s="155">
        <f t="shared" si="52"/>
        <v>0</v>
      </c>
      <c r="BJ265" s="14" t="s">
        <v>86</v>
      </c>
      <c r="BK265" s="156">
        <f t="shared" si="53"/>
        <v>0</v>
      </c>
      <c r="BL265" s="14" t="s">
        <v>209</v>
      </c>
      <c r="BM265" s="154" t="s">
        <v>367</v>
      </c>
    </row>
    <row r="266" spans="1:65" s="2" customFormat="1" ht="24" customHeight="1">
      <c r="A266" s="26"/>
      <c r="B266" s="143"/>
      <c r="C266" s="144" t="s">
        <v>598</v>
      </c>
      <c r="D266" s="144" t="s">
        <v>157</v>
      </c>
      <c r="E266" s="145" t="s">
        <v>369</v>
      </c>
      <c r="F266" s="146" t="s">
        <v>370</v>
      </c>
      <c r="G266" s="147" t="s">
        <v>170</v>
      </c>
      <c r="H266" s="148">
        <v>225.23</v>
      </c>
      <c r="I266" s="148"/>
      <c r="J266" s="148"/>
      <c r="K266" s="149"/>
      <c r="L266" s="27"/>
      <c r="M266" s="150" t="s">
        <v>1</v>
      </c>
      <c r="N266" s="151" t="s">
        <v>39</v>
      </c>
      <c r="O266" s="152">
        <v>6.4638000000000001E-2</v>
      </c>
      <c r="P266" s="152">
        <f t="shared" si="45"/>
        <v>14.55841674</v>
      </c>
      <c r="Q266" s="152">
        <v>0</v>
      </c>
      <c r="R266" s="152">
        <f t="shared" si="46"/>
        <v>0</v>
      </c>
      <c r="S266" s="152">
        <v>0</v>
      </c>
      <c r="T266" s="153">
        <f t="shared" si="47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4" t="s">
        <v>209</v>
      </c>
      <c r="AT266" s="154" t="s">
        <v>157</v>
      </c>
      <c r="AU266" s="154" t="s">
        <v>86</v>
      </c>
      <c r="AY266" s="14" t="s">
        <v>154</v>
      </c>
      <c r="BE266" s="155">
        <f t="shared" si="48"/>
        <v>0</v>
      </c>
      <c r="BF266" s="155">
        <f t="shared" si="49"/>
        <v>0</v>
      </c>
      <c r="BG266" s="155">
        <f t="shared" si="50"/>
        <v>0</v>
      </c>
      <c r="BH266" s="155">
        <f t="shared" si="51"/>
        <v>0</v>
      </c>
      <c r="BI266" s="155">
        <f t="shared" si="52"/>
        <v>0</v>
      </c>
      <c r="BJ266" s="14" t="s">
        <v>86</v>
      </c>
      <c r="BK266" s="156">
        <f t="shared" si="53"/>
        <v>0</v>
      </c>
      <c r="BL266" s="14" t="s">
        <v>209</v>
      </c>
      <c r="BM266" s="154" t="s">
        <v>371</v>
      </c>
    </row>
    <row r="267" spans="1:65" s="2" customFormat="1" ht="16.5" customHeight="1">
      <c r="A267" s="26"/>
      <c r="B267" s="143"/>
      <c r="C267" s="157" t="s">
        <v>601</v>
      </c>
      <c r="D267" s="157" t="s">
        <v>229</v>
      </c>
      <c r="E267" s="158" t="s">
        <v>373</v>
      </c>
      <c r="F267" s="159" t="s">
        <v>374</v>
      </c>
      <c r="G267" s="160" t="s">
        <v>170</v>
      </c>
      <c r="H267" s="161">
        <v>229.73500000000001</v>
      </c>
      <c r="I267" s="161"/>
      <c r="J267" s="161"/>
      <c r="K267" s="162"/>
      <c r="L267" s="163"/>
      <c r="M267" s="164" t="s">
        <v>1</v>
      </c>
      <c r="N267" s="165" t="s">
        <v>39</v>
      </c>
      <c r="O267" s="152">
        <v>0</v>
      </c>
      <c r="P267" s="152">
        <f t="shared" si="45"/>
        <v>0</v>
      </c>
      <c r="Q267" s="152">
        <v>2.5499999999999998E-2</v>
      </c>
      <c r="R267" s="152">
        <f t="shared" si="46"/>
        <v>5.8582425000000002</v>
      </c>
      <c r="S267" s="152">
        <v>0</v>
      </c>
      <c r="T267" s="153">
        <f t="shared" si="47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4" t="s">
        <v>275</v>
      </c>
      <c r="AT267" s="154" t="s">
        <v>229</v>
      </c>
      <c r="AU267" s="154" t="s">
        <v>86</v>
      </c>
      <c r="AY267" s="14" t="s">
        <v>154</v>
      </c>
      <c r="BE267" s="155">
        <f t="shared" si="48"/>
        <v>0</v>
      </c>
      <c r="BF267" s="155">
        <f t="shared" si="49"/>
        <v>0</v>
      </c>
      <c r="BG267" s="155">
        <f t="shared" si="50"/>
        <v>0</v>
      </c>
      <c r="BH267" s="155">
        <f t="shared" si="51"/>
        <v>0</v>
      </c>
      <c r="BI267" s="155">
        <f t="shared" si="52"/>
        <v>0</v>
      </c>
      <c r="BJ267" s="14" t="s">
        <v>86</v>
      </c>
      <c r="BK267" s="156">
        <f t="shared" si="53"/>
        <v>0</v>
      </c>
      <c r="BL267" s="14" t="s">
        <v>209</v>
      </c>
      <c r="BM267" s="154" t="s">
        <v>375</v>
      </c>
    </row>
    <row r="268" spans="1:65" s="2" customFormat="1" ht="24" customHeight="1">
      <c r="A268" s="26"/>
      <c r="B268" s="143"/>
      <c r="C268" s="144" t="s">
        <v>604</v>
      </c>
      <c r="D268" s="144" t="s">
        <v>157</v>
      </c>
      <c r="E268" s="145" t="s">
        <v>369</v>
      </c>
      <c r="F268" s="146" t="s">
        <v>370</v>
      </c>
      <c r="G268" s="147" t="s">
        <v>170</v>
      </c>
      <c r="H268" s="148">
        <v>467.65499999999997</v>
      </c>
      <c r="I268" s="148"/>
      <c r="J268" s="148"/>
      <c r="K268" s="149"/>
      <c r="L268" s="27"/>
      <c r="M268" s="150" t="s">
        <v>1</v>
      </c>
      <c r="N268" s="151" t="s">
        <v>39</v>
      </c>
      <c r="O268" s="152">
        <v>6.4638000000000001E-2</v>
      </c>
      <c r="P268" s="152">
        <f t="shared" si="45"/>
        <v>30.22828389</v>
      </c>
      <c r="Q268" s="152">
        <v>0</v>
      </c>
      <c r="R268" s="152">
        <f t="shared" si="46"/>
        <v>0</v>
      </c>
      <c r="S268" s="152">
        <v>0</v>
      </c>
      <c r="T268" s="153">
        <f t="shared" si="47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4" t="s">
        <v>209</v>
      </c>
      <c r="AT268" s="154" t="s">
        <v>157</v>
      </c>
      <c r="AU268" s="154" t="s">
        <v>86</v>
      </c>
      <c r="AY268" s="14" t="s">
        <v>154</v>
      </c>
      <c r="BE268" s="155">
        <f t="shared" si="48"/>
        <v>0</v>
      </c>
      <c r="BF268" s="155">
        <f t="shared" si="49"/>
        <v>0</v>
      </c>
      <c r="BG268" s="155">
        <f t="shared" si="50"/>
        <v>0</v>
      </c>
      <c r="BH268" s="155">
        <f t="shared" si="51"/>
        <v>0</v>
      </c>
      <c r="BI268" s="155">
        <f t="shared" si="52"/>
        <v>0</v>
      </c>
      <c r="BJ268" s="14" t="s">
        <v>86</v>
      </c>
      <c r="BK268" s="156">
        <f t="shared" si="53"/>
        <v>0</v>
      </c>
      <c r="BL268" s="14" t="s">
        <v>209</v>
      </c>
      <c r="BM268" s="154" t="s">
        <v>377</v>
      </c>
    </row>
    <row r="269" spans="1:65" s="2" customFormat="1" ht="16.5" customHeight="1">
      <c r="A269" s="26"/>
      <c r="B269" s="143"/>
      <c r="C269" s="157" t="s">
        <v>610</v>
      </c>
      <c r="D269" s="157" t="s">
        <v>229</v>
      </c>
      <c r="E269" s="158" t="s">
        <v>988</v>
      </c>
      <c r="F269" s="159" t="s">
        <v>989</v>
      </c>
      <c r="G269" s="160" t="s">
        <v>170</v>
      </c>
      <c r="H269" s="161">
        <v>477.00799999999998</v>
      </c>
      <c r="I269" s="161"/>
      <c r="J269" s="161"/>
      <c r="K269" s="162"/>
      <c r="L269" s="163"/>
      <c r="M269" s="164" t="s">
        <v>1</v>
      </c>
      <c r="N269" s="165" t="s">
        <v>39</v>
      </c>
      <c r="O269" s="152">
        <v>0</v>
      </c>
      <c r="P269" s="152">
        <f t="shared" si="45"/>
        <v>0</v>
      </c>
      <c r="Q269" s="152">
        <v>5.9999999999999995E-4</v>
      </c>
      <c r="R269" s="152">
        <f t="shared" si="46"/>
        <v>0.28620479999999998</v>
      </c>
      <c r="S269" s="152">
        <v>0</v>
      </c>
      <c r="T269" s="153">
        <f t="shared" si="47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4" t="s">
        <v>275</v>
      </c>
      <c r="AT269" s="154" t="s">
        <v>229</v>
      </c>
      <c r="AU269" s="154" t="s">
        <v>86</v>
      </c>
      <c r="AY269" s="14" t="s">
        <v>154</v>
      </c>
      <c r="BE269" s="155">
        <f t="shared" si="48"/>
        <v>0</v>
      </c>
      <c r="BF269" s="155">
        <f t="shared" si="49"/>
        <v>0</v>
      </c>
      <c r="BG269" s="155">
        <f t="shared" si="50"/>
        <v>0</v>
      </c>
      <c r="BH269" s="155">
        <f t="shared" si="51"/>
        <v>0</v>
      </c>
      <c r="BI269" s="155">
        <f t="shared" si="52"/>
        <v>0</v>
      </c>
      <c r="BJ269" s="14" t="s">
        <v>86</v>
      </c>
      <c r="BK269" s="156">
        <f t="shared" si="53"/>
        <v>0</v>
      </c>
      <c r="BL269" s="14" t="s">
        <v>209</v>
      </c>
      <c r="BM269" s="154" t="s">
        <v>990</v>
      </c>
    </row>
    <row r="270" spans="1:65" s="2" customFormat="1" ht="24" customHeight="1">
      <c r="A270" s="26"/>
      <c r="B270" s="143"/>
      <c r="C270" s="144" t="s">
        <v>615</v>
      </c>
      <c r="D270" s="144" t="s">
        <v>157</v>
      </c>
      <c r="E270" s="145" t="s">
        <v>991</v>
      </c>
      <c r="F270" s="146" t="s">
        <v>992</v>
      </c>
      <c r="G270" s="147" t="s">
        <v>170</v>
      </c>
      <c r="H270" s="148">
        <v>104.5</v>
      </c>
      <c r="I270" s="148"/>
      <c r="J270" s="148"/>
      <c r="K270" s="149"/>
      <c r="L270" s="27"/>
      <c r="M270" s="150" t="s">
        <v>1</v>
      </c>
      <c r="N270" s="151" t="s">
        <v>39</v>
      </c>
      <c r="O270" s="152">
        <v>0.15926000000000001</v>
      </c>
      <c r="P270" s="152">
        <f t="shared" si="45"/>
        <v>16.642670000000003</v>
      </c>
      <c r="Q270" s="152">
        <v>3.62E-3</v>
      </c>
      <c r="R270" s="152">
        <f t="shared" si="46"/>
        <v>0.37829000000000002</v>
      </c>
      <c r="S270" s="152">
        <v>0</v>
      </c>
      <c r="T270" s="153">
        <f t="shared" si="47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4" t="s">
        <v>209</v>
      </c>
      <c r="AT270" s="154" t="s">
        <v>157</v>
      </c>
      <c r="AU270" s="154" t="s">
        <v>86</v>
      </c>
      <c r="AY270" s="14" t="s">
        <v>154</v>
      </c>
      <c r="BE270" s="155">
        <f t="shared" si="48"/>
        <v>0</v>
      </c>
      <c r="BF270" s="155">
        <f t="shared" si="49"/>
        <v>0</v>
      </c>
      <c r="BG270" s="155">
        <f t="shared" si="50"/>
        <v>0</v>
      </c>
      <c r="BH270" s="155">
        <f t="shared" si="51"/>
        <v>0</v>
      </c>
      <c r="BI270" s="155">
        <f t="shared" si="52"/>
        <v>0</v>
      </c>
      <c r="BJ270" s="14" t="s">
        <v>86</v>
      </c>
      <c r="BK270" s="156">
        <f t="shared" si="53"/>
        <v>0</v>
      </c>
      <c r="BL270" s="14" t="s">
        <v>209</v>
      </c>
      <c r="BM270" s="154" t="s">
        <v>993</v>
      </c>
    </row>
    <row r="271" spans="1:65" s="2" customFormat="1" ht="16.5" customHeight="1">
      <c r="A271" s="26"/>
      <c r="B271" s="143"/>
      <c r="C271" s="157" t="s">
        <v>618</v>
      </c>
      <c r="D271" s="157" t="s">
        <v>229</v>
      </c>
      <c r="E271" s="158" t="s">
        <v>994</v>
      </c>
      <c r="F271" s="159" t="s">
        <v>2490</v>
      </c>
      <c r="G271" s="160" t="s">
        <v>170</v>
      </c>
      <c r="H271" s="161">
        <v>106.59</v>
      </c>
      <c r="I271" s="161"/>
      <c r="J271" s="161"/>
      <c r="K271" s="162"/>
      <c r="L271" s="163"/>
      <c r="M271" s="164" t="s">
        <v>1</v>
      </c>
      <c r="N271" s="165" t="s">
        <v>39</v>
      </c>
      <c r="O271" s="152">
        <v>0</v>
      </c>
      <c r="P271" s="152">
        <f t="shared" si="45"/>
        <v>0</v>
      </c>
      <c r="Q271" s="152">
        <v>1.65E-3</v>
      </c>
      <c r="R271" s="152">
        <f t="shared" si="46"/>
        <v>0.17587350000000002</v>
      </c>
      <c r="S271" s="152">
        <v>0</v>
      </c>
      <c r="T271" s="153">
        <f t="shared" si="47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4" t="s">
        <v>275</v>
      </c>
      <c r="AT271" s="154" t="s">
        <v>229</v>
      </c>
      <c r="AU271" s="154" t="s">
        <v>86</v>
      </c>
      <c r="AY271" s="14" t="s">
        <v>154</v>
      </c>
      <c r="BE271" s="155">
        <f t="shared" si="48"/>
        <v>0</v>
      </c>
      <c r="BF271" s="155">
        <f t="shared" si="49"/>
        <v>0</v>
      </c>
      <c r="BG271" s="155">
        <f t="shared" si="50"/>
        <v>0</v>
      </c>
      <c r="BH271" s="155">
        <f t="shared" si="51"/>
        <v>0</v>
      </c>
      <c r="BI271" s="155">
        <f t="shared" si="52"/>
        <v>0</v>
      </c>
      <c r="BJ271" s="14" t="s">
        <v>86</v>
      </c>
      <c r="BK271" s="156">
        <f t="shared" si="53"/>
        <v>0</v>
      </c>
      <c r="BL271" s="14" t="s">
        <v>209</v>
      </c>
      <c r="BM271" s="154" t="s">
        <v>995</v>
      </c>
    </row>
    <row r="272" spans="1:65" s="2" customFormat="1" ht="24" customHeight="1">
      <c r="A272" s="26"/>
      <c r="B272" s="143"/>
      <c r="C272" s="144" t="s">
        <v>623</v>
      </c>
      <c r="D272" s="144" t="s">
        <v>157</v>
      </c>
      <c r="E272" s="145" t="s">
        <v>996</v>
      </c>
      <c r="F272" s="146" t="s">
        <v>997</v>
      </c>
      <c r="G272" s="147" t="s">
        <v>170</v>
      </c>
      <c r="H272" s="148">
        <v>15.337</v>
      </c>
      <c r="I272" s="148"/>
      <c r="J272" s="148"/>
      <c r="K272" s="149"/>
      <c r="L272" s="27"/>
      <c r="M272" s="150" t="s">
        <v>1</v>
      </c>
      <c r="N272" s="151" t="s">
        <v>39</v>
      </c>
      <c r="O272" s="152">
        <v>8.7510000000000004E-2</v>
      </c>
      <c r="P272" s="152">
        <f t="shared" si="45"/>
        <v>1.3421408700000002</v>
      </c>
      <c r="Q272" s="152">
        <v>0</v>
      </c>
      <c r="R272" s="152">
        <f t="shared" si="46"/>
        <v>0</v>
      </c>
      <c r="S272" s="152">
        <v>0</v>
      </c>
      <c r="T272" s="153">
        <f t="shared" si="47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4" t="s">
        <v>209</v>
      </c>
      <c r="AT272" s="154" t="s">
        <v>157</v>
      </c>
      <c r="AU272" s="154" t="s">
        <v>86</v>
      </c>
      <c r="AY272" s="14" t="s">
        <v>154</v>
      </c>
      <c r="BE272" s="155">
        <f t="shared" si="48"/>
        <v>0</v>
      </c>
      <c r="BF272" s="155">
        <f t="shared" si="49"/>
        <v>0</v>
      </c>
      <c r="BG272" s="155">
        <f t="shared" si="50"/>
        <v>0</v>
      </c>
      <c r="BH272" s="155">
        <f t="shared" si="51"/>
        <v>0</v>
      </c>
      <c r="BI272" s="155">
        <f t="shared" si="52"/>
        <v>0</v>
      </c>
      <c r="BJ272" s="14" t="s">
        <v>86</v>
      </c>
      <c r="BK272" s="156">
        <f t="shared" si="53"/>
        <v>0</v>
      </c>
      <c r="BL272" s="14" t="s">
        <v>209</v>
      </c>
      <c r="BM272" s="154" t="s">
        <v>998</v>
      </c>
    </row>
    <row r="273" spans="1:65" s="2" customFormat="1" ht="16.5" customHeight="1">
      <c r="A273" s="26"/>
      <c r="B273" s="143"/>
      <c r="C273" s="157" t="s">
        <v>999</v>
      </c>
      <c r="D273" s="157" t="s">
        <v>229</v>
      </c>
      <c r="E273" s="158" t="s">
        <v>1000</v>
      </c>
      <c r="F273" s="159" t="s">
        <v>2491</v>
      </c>
      <c r="G273" s="160" t="s">
        <v>636</v>
      </c>
      <c r="H273" s="161">
        <v>1.5640000000000001</v>
      </c>
      <c r="I273" s="161"/>
      <c r="J273" s="161"/>
      <c r="K273" s="162"/>
      <c r="L273" s="163"/>
      <c r="M273" s="164" t="s">
        <v>1</v>
      </c>
      <c r="N273" s="165" t="s">
        <v>39</v>
      </c>
      <c r="O273" s="152">
        <v>0</v>
      </c>
      <c r="P273" s="152">
        <f t="shared" si="45"/>
        <v>0</v>
      </c>
      <c r="Q273" s="152">
        <v>0.03</v>
      </c>
      <c r="R273" s="152">
        <f t="shared" si="46"/>
        <v>4.6920000000000003E-2</v>
      </c>
      <c r="S273" s="152">
        <v>0</v>
      </c>
      <c r="T273" s="153">
        <f t="shared" si="47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4" t="s">
        <v>275</v>
      </c>
      <c r="AT273" s="154" t="s">
        <v>229</v>
      </c>
      <c r="AU273" s="154" t="s">
        <v>86</v>
      </c>
      <c r="AY273" s="14" t="s">
        <v>154</v>
      </c>
      <c r="BE273" s="155">
        <f t="shared" si="48"/>
        <v>0</v>
      </c>
      <c r="BF273" s="155">
        <f t="shared" si="49"/>
        <v>0</v>
      </c>
      <c r="BG273" s="155">
        <f t="shared" si="50"/>
        <v>0</v>
      </c>
      <c r="BH273" s="155">
        <f t="shared" si="51"/>
        <v>0</v>
      </c>
      <c r="BI273" s="155">
        <f t="shared" si="52"/>
        <v>0</v>
      </c>
      <c r="BJ273" s="14" t="s">
        <v>86</v>
      </c>
      <c r="BK273" s="156">
        <f t="shared" si="53"/>
        <v>0</v>
      </c>
      <c r="BL273" s="14" t="s">
        <v>209</v>
      </c>
      <c r="BM273" s="154" t="s">
        <v>1001</v>
      </c>
    </row>
    <row r="274" spans="1:65" s="2" customFormat="1" ht="24" customHeight="1">
      <c r="A274" s="26"/>
      <c r="B274" s="143"/>
      <c r="C274" s="144" t="s">
        <v>1002</v>
      </c>
      <c r="D274" s="144" t="s">
        <v>157</v>
      </c>
      <c r="E274" s="145" t="s">
        <v>1003</v>
      </c>
      <c r="F274" s="146" t="s">
        <v>1004</v>
      </c>
      <c r="G274" s="147" t="s">
        <v>170</v>
      </c>
      <c r="H274" s="148">
        <v>15.337</v>
      </c>
      <c r="I274" s="148"/>
      <c r="J274" s="148"/>
      <c r="K274" s="149"/>
      <c r="L274" s="27"/>
      <c r="M274" s="150" t="s">
        <v>1</v>
      </c>
      <c r="N274" s="151" t="s">
        <v>39</v>
      </c>
      <c r="O274" s="152">
        <v>0.1273514</v>
      </c>
      <c r="P274" s="152">
        <f t="shared" si="45"/>
        <v>1.9531884218</v>
      </c>
      <c r="Q274" s="152">
        <v>0</v>
      </c>
      <c r="R274" s="152">
        <f t="shared" si="46"/>
        <v>0</v>
      </c>
      <c r="S274" s="152">
        <v>0</v>
      </c>
      <c r="T274" s="153">
        <f t="shared" si="47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4" t="s">
        <v>209</v>
      </c>
      <c r="AT274" s="154" t="s">
        <v>157</v>
      </c>
      <c r="AU274" s="154" t="s">
        <v>86</v>
      </c>
      <c r="AY274" s="14" t="s">
        <v>154</v>
      </c>
      <c r="BE274" s="155">
        <f t="shared" si="48"/>
        <v>0</v>
      </c>
      <c r="BF274" s="155">
        <f t="shared" si="49"/>
        <v>0</v>
      </c>
      <c r="BG274" s="155">
        <f t="shared" si="50"/>
        <v>0</v>
      </c>
      <c r="BH274" s="155">
        <f t="shared" si="51"/>
        <v>0</v>
      </c>
      <c r="BI274" s="155">
        <f t="shared" si="52"/>
        <v>0</v>
      </c>
      <c r="BJ274" s="14" t="s">
        <v>86</v>
      </c>
      <c r="BK274" s="156">
        <f t="shared" si="53"/>
        <v>0</v>
      </c>
      <c r="BL274" s="14" t="s">
        <v>209</v>
      </c>
      <c r="BM274" s="154" t="s">
        <v>1005</v>
      </c>
    </row>
    <row r="275" spans="1:65" s="2" customFormat="1" ht="16.5" customHeight="1">
      <c r="A275" s="26"/>
      <c r="B275" s="143"/>
      <c r="C275" s="157" t="s">
        <v>1006</v>
      </c>
      <c r="D275" s="157" t="s">
        <v>229</v>
      </c>
      <c r="E275" s="158" t="s">
        <v>1007</v>
      </c>
      <c r="F275" s="159" t="s">
        <v>1008</v>
      </c>
      <c r="G275" s="160" t="s">
        <v>170</v>
      </c>
      <c r="H275" s="161">
        <v>31.286999999999999</v>
      </c>
      <c r="I275" s="161"/>
      <c r="J275" s="161"/>
      <c r="K275" s="162"/>
      <c r="L275" s="163"/>
      <c r="M275" s="164" t="s">
        <v>1</v>
      </c>
      <c r="N275" s="165" t="s">
        <v>39</v>
      </c>
      <c r="O275" s="152">
        <v>0</v>
      </c>
      <c r="P275" s="152">
        <f t="shared" si="45"/>
        <v>0</v>
      </c>
      <c r="Q275" s="152">
        <v>2.4499999999999999E-3</v>
      </c>
      <c r="R275" s="152">
        <f t="shared" si="46"/>
        <v>7.6653149999999989E-2</v>
      </c>
      <c r="S275" s="152">
        <v>0</v>
      </c>
      <c r="T275" s="153">
        <f t="shared" si="47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4" t="s">
        <v>275</v>
      </c>
      <c r="AT275" s="154" t="s">
        <v>229</v>
      </c>
      <c r="AU275" s="154" t="s">
        <v>86</v>
      </c>
      <c r="AY275" s="14" t="s">
        <v>154</v>
      </c>
      <c r="BE275" s="155">
        <f t="shared" si="48"/>
        <v>0</v>
      </c>
      <c r="BF275" s="155">
        <f t="shared" si="49"/>
        <v>0</v>
      </c>
      <c r="BG275" s="155">
        <f t="shared" si="50"/>
        <v>0</v>
      </c>
      <c r="BH275" s="155">
        <f t="shared" si="51"/>
        <v>0</v>
      </c>
      <c r="BI275" s="155">
        <f t="shared" si="52"/>
        <v>0</v>
      </c>
      <c r="BJ275" s="14" t="s">
        <v>86</v>
      </c>
      <c r="BK275" s="156">
        <f t="shared" si="53"/>
        <v>0</v>
      </c>
      <c r="BL275" s="14" t="s">
        <v>209</v>
      </c>
      <c r="BM275" s="154" t="s">
        <v>1009</v>
      </c>
    </row>
    <row r="276" spans="1:65" s="2" customFormat="1" ht="24" customHeight="1">
      <c r="A276" s="26"/>
      <c r="B276" s="143"/>
      <c r="C276" s="144" t="s">
        <v>1010</v>
      </c>
      <c r="D276" s="144" t="s">
        <v>157</v>
      </c>
      <c r="E276" s="145" t="s">
        <v>383</v>
      </c>
      <c r="F276" s="146" t="s">
        <v>384</v>
      </c>
      <c r="G276" s="147" t="s">
        <v>351</v>
      </c>
      <c r="H276" s="148">
        <v>103.51</v>
      </c>
      <c r="I276" s="148"/>
      <c r="J276" s="148"/>
      <c r="K276" s="149"/>
      <c r="L276" s="27"/>
      <c r="M276" s="150" t="s">
        <v>1</v>
      </c>
      <c r="N276" s="151" t="s">
        <v>39</v>
      </c>
      <c r="O276" s="152">
        <v>0</v>
      </c>
      <c r="P276" s="152">
        <f t="shared" si="45"/>
        <v>0</v>
      </c>
      <c r="Q276" s="152">
        <v>0</v>
      </c>
      <c r="R276" s="152">
        <f t="shared" si="46"/>
        <v>0</v>
      </c>
      <c r="S276" s="152">
        <v>0</v>
      </c>
      <c r="T276" s="153">
        <f t="shared" si="47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4" t="s">
        <v>209</v>
      </c>
      <c r="AT276" s="154" t="s">
        <v>157</v>
      </c>
      <c r="AU276" s="154" t="s">
        <v>86</v>
      </c>
      <c r="AY276" s="14" t="s">
        <v>154</v>
      </c>
      <c r="BE276" s="155">
        <f t="shared" si="48"/>
        <v>0</v>
      </c>
      <c r="BF276" s="155">
        <f t="shared" si="49"/>
        <v>0</v>
      </c>
      <c r="BG276" s="155">
        <f t="shared" si="50"/>
        <v>0</v>
      </c>
      <c r="BH276" s="155">
        <f t="shared" si="51"/>
        <v>0</v>
      </c>
      <c r="BI276" s="155">
        <f t="shared" si="52"/>
        <v>0</v>
      </c>
      <c r="BJ276" s="14" t="s">
        <v>86</v>
      </c>
      <c r="BK276" s="156">
        <f t="shared" si="53"/>
        <v>0</v>
      </c>
      <c r="BL276" s="14" t="s">
        <v>209</v>
      </c>
      <c r="BM276" s="154" t="s">
        <v>385</v>
      </c>
    </row>
    <row r="277" spans="1:65" s="12" customFormat="1" ht="23" customHeight="1">
      <c r="B277" s="131"/>
      <c r="D277" s="132" t="s">
        <v>72</v>
      </c>
      <c r="E277" s="141" t="s">
        <v>386</v>
      </c>
      <c r="F277" s="141" t="s">
        <v>387</v>
      </c>
      <c r="J277" s="142"/>
      <c r="L277" s="131"/>
      <c r="M277" s="135"/>
      <c r="N277" s="136"/>
      <c r="O277" s="136"/>
      <c r="P277" s="137">
        <f>SUM(P278:P283)</f>
        <v>11.869000000000002</v>
      </c>
      <c r="Q277" s="136"/>
      <c r="R277" s="137">
        <f>SUM(R278:R283)</f>
        <v>0</v>
      </c>
      <c r="S277" s="136"/>
      <c r="T277" s="138">
        <f>SUM(T278:T283)</f>
        <v>0.74498000000000009</v>
      </c>
      <c r="AR277" s="132" t="s">
        <v>86</v>
      </c>
      <c r="AT277" s="139" t="s">
        <v>72</v>
      </c>
      <c r="AU277" s="139" t="s">
        <v>80</v>
      </c>
      <c r="AY277" s="132" t="s">
        <v>154</v>
      </c>
      <c r="BK277" s="140">
        <f>SUM(BK278:BK283)</f>
        <v>0</v>
      </c>
    </row>
    <row r="278" spans="1:65" s="2" customFormat="1" ht="16.5" customHeight="1">
      <c r="A278" s="26"/>
      <c r="B278" s="143"/>
      <c r="C278" s="144" t="s">
        <v>1011</v>
      </c>
      <c r="D278" s="144" t="s">
        <v>157</v>
      </c>
      <c r="E278" s="145" t="s">
        <v>389</v>
      </c>
      <c r="F278" s="146" t="s">
        <v>390</v>
      </c>
      <c r="G278" s="147" t="s">
        <v>391</v>
      </c>
      <c r="H278" s="148">
        <v>9</v>
      </c>
      <c r="I278" s="148"/>
      <c r="J278" s="148"/>
      <c r="K278" s="149"/>
      <c r="L278" s="27"/>
      <c r="M278" s="150" t="s">
        <v>1</v>
      </c>
      <c r="N278" s="151" t="s">
        <v>39</v>
      </c>
      <c r="O278" s="152">
        <v>0.44</v>
      </c>
      <c r="P278" s="152">
        <f t="shared" ref="P278:P283" si="54">O278*H278</f>
        <v>3.96</v>
      </c>
      <c r="Q278" s="152">
        <v>0</v>
      </c>
      <c r="R278" s="152">
        <f t="shared" ref="R278:R283" si="55">Q278*H278</f>
        <v>0</v>
      </c>
      <c r="S278" s="152">
        <v>3.4200000000000001E-2</v>
      </c>
      <c r="T278" s="153">
        <f t="shared" ref="T278:T283" si="56">S278*H278</f>
        <v>0.30780000000000002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4" t="s">
        <v>209</v>
      </c>
      <c r="AT278" s="154" t="s">
        <v>157</v>
      </c>
      <c r="AU278" s="154" t="s">
        <v>86</v>
      </c>
      <c r="AY278" s="14" t="s">
        <v>154</v>
      </c>
      <c r="BE278" s="155">
        <f t="shared" ref="BE278:BE283" si="57">IF(N278="základná",J278,0)</f>
        <v>0</v>
      </c>
      <c r="BF278" s="155">
        <f t="shared" ref="BF278:BF283" si="58">IF(N278="znížená",J278,0)</f>
        <v>0</v>
      </c>
      <c r="BG278" s="155">
        <f t="shared" ref="BG278:BG283" si="59">IF(N278="zákl. prenesená",J278,0)</f>
        <v>0</v>
      </c>
      <c r="BH278" s="155">
        <f t="shared" ref="BH278:BH283" si="60">IF(N278="zníž. prenesená",J278,0)</f>
        <v>0</v>
      </c>
      <c r="BI278" s="155">
        <f t="shared" ref="BI278:BI283" si="61">IF(N278="nulová",J278,0)</f>
        <v>0</v>
      </c>
      <c r="BJ278" s="14" t="s">
        <v>86</v>
      </c>
      <c r="BK278" s="156">
        <f t="shared" ref="BK278:BK283" si="62">ROUND(I278*H278,3)</f>
        <v>0</v>
      </c>
      <c r="BL278" s="14" t="s">
        <v>209</v>
      </c>
      <c r="BM278" s="154" t="s">
        <v>392</v>
      </c>
    </row>
    <row r="279" spans="1:65" s="2" customFormat="1" ht="16.5" customHeight="1">
      <c r="A279" s="26"/>
      <c r="B279" s="143"/>
      <c r="C279" s="144" t="s">
        <v>1012</v>
      </c>
      <c r="D279" s="144" t="s">
        <v>157</v>
      </c>
      <c r="E279" s="145" t="s">
        <v>394</v>
      </c>
      <c r="F279" s="146" t="s">
        <v>395</v>
      </c>
      <c r="G279" s="147" t="s">
        <v>391</v>
      </c>
      <c r="H279" s="148">
        <v>5</v>
      </c>
      <c r="I279" s="148"/>
      <c r="J279" s="148"/>
      <c r="K279" s="149"/>
      <c r="L279" s="27"/>
      <c r="M279" s="150" t="s">
        <v>1</v>
      </c>
      <c r="N279" s="151" t="s">
        <v>39</v>
      </c>
      <c r="O279" s="152">
        <v>0.38100000000000001</v>
      </c>
      <c r="P279" s="152">
        <f t="shared" si="54"/>
        <v>1.905</v>
      </c>
      <c r="Q279" s="152">
        <v>0</v>
      </c>
      <c r="R279" s="152">
        <f t="shared" si="55"/>
        <v>0</v>
      </c>
      <c r="S279" s="152">
        <v>1.72E-2</v>
      </c>
      <c r="T279" s="153">
        <f t="shared" si="56"/>
        <v>8.5999999999999993E-2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4" t="s">
        <v>209</v>
      </c>
      <c r="AT279" s="154" t="s">
        <v>157</v>
      </c>
      <c r="AU279" s="154" t="s">
        <v>86</v>
      </c>
      <c r="AY279" s="14" t="s">
        <v>154</v>
      </c>
      <c r="BE279" s="155">
        <f t="shared" si="57"/>
        <v>0</v>
      </c>
      <c r="BF279" s="155">
        <f t="shared" si="58"/>
        <v>0</v>
      </c>
      <c r="BG279" s="155">
        <f t="shared" si="59"/>
        <v>0</v>
      </c>
      <c r="BH279" s="155">
        <f t="shared" si="60"/>
        <v>0</v>
      </c>
      <c r="BI279" s="155">
        <f t="shared" si="61"/>
        <v>0</v>
      </c>
      <c r="BJ279" s="14" t="s">
        <v>86</v>
      </c>
      <c r="BK279" s="156">
        <f t="shared" si="62"/>
        <v>0</v>
      </c>
      <c r="BL279" s="14" t="s">
        <v>209</v>
      </c>
      <c r="BM279" s="154" t="s">
        <v>396</v>
      </c>
    </row>
    <row r="280" spans="1:65" s="2" customFormat="1" ht="24" customHeight="1">
      <c r="A280" s="26"/>
      <c r="B280" s="143"/>
      <c r="C280" s="144" t="s">
        <v>1013</v>
      </c>
      <c r="D280" s="144" t="s">
        <v>157</v>
      </c>
      <c r="E280" s="145" t="s">
        <v>398</v>
      </c>
      <c r="F280" s="146" t="s">
        <v>399</v>
      </c>
      <c r="G280" s="147" t="s">
        <v>391</v>
      </c>
      <c r="H280" s="148">
        <v>8</v>
      </c>
      <c r="I280" s="148"/>
      <c r="J280" s="148"/>
      <c r="K280" s="149"/>
      <c r="L280" s="27"/>
      <c r="M280" s="150" t="s">
        <v>1</v>
      </c>
      <c r="N280" s="151" t="s">
        <v>39</v>
      </c>
      <c r="O280" s="152">
        <v>0.34200000000000003</v>
      </c>
      <c r="P280" s="152">
        <f t="shared" si="54"/>
        <v>2.7360000000000002</v>
      </c>
      <c r="Q280" s="152">
        <v>0</v>
      </c>
      <c r="R280" s="152">
        <f t="shared" si="55"/>
        <v>0</v>
      </c>
      <c r="S280" s="152">
        <v>1.9460000000000002E-2</v>
      </c>
      <c r="T280" s="153">
        <f t="shared" si="56"/>
        <v>0.15568000000000001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4" t="s">
        <v>209</v>
      </c>
      <c r="AT280" s="154" t="s">
        <v>157</v>
      </c>
      <c r="AU280" s="154" t="s">
        <v>86</v>
      </c>
      <c r="AY280" s="14" t="s">
        <v>154</v>
      </c>
      <c r="BE280" s="155">
        <f t="shared" si="57"/>
        <v>0</v>
      </c>
      <c r="BF280" s="155">
        <f t="shared" si="58"/>
        <v>0</v>
      </c>
      <c r="BG280" s="155">
        <f t="shared" si="59"/>
        <v>0</v>
      </c>
      <c r="BH280" s="155">
        <f t="shared" si="60"/>
        <v>0</v>
      </c>
      <c r="BI280" s="155">
        <f t="shared" si="61"/>
        <v>0</v>
      </c>
      <c r="BJ280" s="14" t="s">
        <v>86</v>
      </c>
      <c r="BK280" s="156">
        <f t="shared" si="62"/>
        <v>0</v>
      </c>
      <c r="BL280" s="14" t="s">
        <v>209</v>
      </c>
      <c r="BM280" s="154" t="s">
        <v>400</v>
      </c>
    </row>
    <row r="281" spans="1:65" s="2" customFormat="1" ht="16.5" customHeight="1">
      <c r="A281" s="26"/>
      <c r="B281" s="143"/>
      <c r="C281" s="144" t="s">
        <v>1014</v>
      </c>
      <c r="D281" s="144" t="s">
        <v>157</v>
      </c>
      <c r="E281" s="145" t="s">
        <v>1015</v>
      </c>
      <c r="F281" s="146" t="s">
        <v>1016</v>
      </c>
      <c r="G281" s="147" t="s">
        <v>391</v>
      </c>
      <c r="H281" s="148">
        <v>2</v>
      </c>
      <c r="I281" s="148"/>
      <c r="J281" s="148"/>
      <c r="K281" s="149"/>
      <c r="L281" s="27"/>
      <c r="M281" s="150" t="s">
        <v>1</v>
      </c>
      <c r="N281" s="151" t="s">
        <v>39</v>
      </c>
      <c r="O281" s="152">
        <v>0.38400000000000001</v>
      </c>
      <c r="P281" s="152">
        <f t="shared" si="54"/>
        <v>0.76800000000000002</v>
      </c>
      <c r="Q281" s="152">
        <v>0</v>
      </c>
      <c r="R281" s="152">
        <f t="shared" si="55"/>
        <v>0</v>
      </c>
      <c r="S281" s="152">
        <v>8.5099999999999995E-2</v>
      </c>
      <c r="T281" s="153">
        <f t="shared" si="56"/>
        <v>0.17019999999999999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4" t="s">
        <v>209</v>
      </c>
      <c r="AT281" s="154" t="s">
        <v>157</v>
      </c>
      <c r="AU281" s="154" t="s">
        <v>86</v>
      </c>
      <c r="AY281" s="14" t="s">
        <v>154</v>
      </c>
      <c r="BE281" s="155">
        <f t="shared" si="57"/>
        <v>0</v>
      </c>
      <c r="BF281" s="155">
        <f t="shared" si="58"/>
        <v>0</v>
      </c>
      <c r="BG281" s="155">
        <f t="shared" si="59"/>
        <v>0</v>
      </c>
      <c r="BH281" s="155">
        <f t="shared" si="60"/>
        <v>0</v>
      </c>
      <c r="BI281" s="155">
        <f t="shared" si="61"/>
        <v>0</v>
      </c>
      <c r="BJ281" s="14" t="s">
        <v>86</v>
      </c>
      <c r="BK281" s="156">
        <f t="shared" si="62"/>
        <v>0</v>
      </c>
      <c r="BL281" s="14" t="s">
        <v>209</v>
      </c>
      <c r="BM281" s="154" t="s">
        <v>1017</v>
      </c>
    </row>
    <row r="282" spans="1:65" s="2" customFormat="1" ht="24" customHeight="1">
      <c r="A282" s="26"/>
      <c r="B282" s="143"/>
      <c r="C282" s="144" t="s">
        <v>1018</v>
      </c>
      <c r="D282" s="144" t="s">
        <v>157</v>
      </c>
      <c r="E282" s="145" t="s">
        <v>414</v>
      </c>
      <c r="F282" s="146" t="s">
        <v>415</v>
      </c>
      <c r="G282" s="147" t="s">
        <v>391</v>
      </c>
      <c r="H282" s="148">
        <v>8</v>
      </c>
      <c r="I282" s="148"/>
      <c r="J282" s="148"/>
      <c r="K282" s="149"/>
      <c r="L282" s="27"/>
      <c r="M282" s="150" t="s">
        <v>1</v>
      </c>
      <c r="N282" s="151" t="s">
        <v>39</v>
      </c>
      <c r="O282" s="152">
        <v>0.25</v>
      </c>
      <c r="P282" s="152">
        <f t="shared" si="54"/>
        <v>2</v>
      </c>
      <c r="Q282" s="152">
        <v>0</v>
      </c>
      <c r="R282" s="152">
        <f t="shared" si="55"/>
        <v>0</v>
      </c>
      <c r="S282" s="152">
        <v>2.5999999999999999E-3</v>
      </c>
      <c r="T282" s="153">
        <f t="shared" si="56"/>
        <v>2.0799999999999999E-2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4" t="s">
        <v>209</v>
      </c>
      <c r="AT282" s="154" t="s">
        <v>157</v>
      </c>
      <c r="AU282" s="154" t="s">
        <v>86</v>
      </c>
      <c r="AY282" s="14" t="s">
        <v>154</v>
      </c>
      <c r="BE282" s="155">
        <f t="shared" si="57"/>
        <v>0</v>
      </c>
      <c r="BF282" s="155">
        <f t="shared" si="58"/>
        <v>0</v>
      </c>
      <c r="BG282" s="155">
        <f t="shared" si="59"/>
        <v>0</v>
      </c>
      <c r="BH282" s="155">
        <f t="shared" si="60"/>
        <v>0</v>
      </c>
      <c r="BI282" s="155">
        <f t="shared" si="61"/>
        <v>0</v>
      </c>
      <c r="BJ282" s="14" t="s">
        <v>86</v>
      </c>
      <c r="BK282" s="156">
        <f t="shared" si="62"/>
        <v>0</v>
      </c>
      <c r="BL282" s="14" t="s">
        <v>209</v>
      </c>
      <c r="BM282" s="154" t="s">
        <v>416</v>
      </c>
    </row>
    <row r="283" spans="1:65" s="2" customFormat="1" ht="24" customHeight="1">
      <c r="A283" s="26"/>
      <c r="B283" s="143"/>
      <c r="C283" s="144" t="s">
        <v>1019</v>
      </c>
      <c r="D283" s="144" t="s">
        <v>157</v>
      </c>
      <c r="E283" s="145" t="s">
        <v>1020</v>
      </c>
      <c r="F283" s="146" t="s">
        <v>1021</v>
      </c>
      <c r="G283" s="147" t="s">
        <v>159</v>
      </c>
      <c r="H283" s="148">
        <v>2</v>
      </c>
      <c r="I283" s="148"/>
      <c r="J283" s="148"/>
      <c r="K283" s="149"/>
      <c r="L283" s="27"/>
      <c r="M283" s="150" t="s">
        <v>1</v>
      </c>
      <c r="N283" s="151" t="s">
        <v>39</v>
      </c>
      <c r="O283" s="152">
        <v>0.25</v>
      </c>
      <c r="P283" s="152">
        <f t="shared" si="54"/>
        <v>0.5</v>
      </c>
      <c r="Q283" s="152">
        <v>0</v>
      </c>
      <c r="R283" s="152">
        <f t="shared" si="55"/>
        <v>0</v>
      </c>
      <c r="S283" s="152">
        <v>2.2499999999999998E-3</v>
      </c>
      <c r="T283" s="153">
        <f t="shared" si="56"/>
        <v>4.4999999999999997E-3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4" t="s">
        <v>209</v>
      </c>
      <c r="AT283" s="154" t="s">
        <v>157</v>
      </c>
      <c r="AU283" s="154" t="s">
        <v>86</v>
      </c>
      <c r="AY283" s="14" t="s">
        <v>154</v>
      </c>
      <c r="BE283" s="155">
        <f t="shared" si="57"/>
        <v>0</v>
      </c>
      <c r="BF283" s="155">
        <f t="shared" si="58"/>
        <v>0</v>
      </c>
      <c r="BG283" s="155">
        <f t="shared" si="59"/>
        <v>0</v>
      </c>
      <c r="BH283" s="155">
        <f t="shared" si="60"/>
        <v>0</v>
      </c>
      <c r="BI283" s="155">
        <f t="shared" si="61"/>
        <v>0</v>
      </c>
      <c r="BJ283" s="14" t="s">
        <v>86</v>
      </c>
      <c r="BK283" s="156">
        <f t="shared" si="62"/>
        <v>0</v>
      </c>
      <c r="BL283" s="14" t="s">
        <v>209</v>
      </c>
      <c r="BM283" s="154" t="s">
        <v>1022</v>
      </c>
    </row>
    <row r="284" spans="1:65" s="12" customFormat="1" ht="23" customHeight="1">
      <c r="B284" s="131"/>
      <c r="D284" s="132" t="s">
        <v>72</v>
      </c>
      <c r="E284" s="141" t="s">
        <v>417</v>
      </c>
      <c r="F284" s="141" t="s">
        <v>418</v>
      </c>
      <c r="J284" s="142"/>
      <c r="L284" s="131"/>
      <c r="M284" s="135"/>
      <c r="N284" s="136"/>
      <c r="O284" s="136"/>
      <c r="P284" s="137">
        <f>SUM(P285:P288)</f>
        <v>237.15576292999998</v>
      </c>
      <c r="Q284" s="136"/>
      <c r="R284" s="137">
        <f>SUM(R285:R288)</f>
        <v>4.307638753</v>
      </c>
      <c r="S284" s="136"/>
      <c r="T284" s="138">
        <f>SUM(T285:T288)</f>
        <v>0</v>
      </c>
      <c r="AR284" s="132" t="s">
        <v>86</v>
      </c>
      <c r="AT284" s="139" t="s">
        <v>72</v>
      </c>
      <c r="AU284" s="139" t="s">
        <v>80</v>
      </c>
      <c r="AY284" s="132" t="s">
        <v>154</v>
      </c>
      <c r="BK284" s="140">
        <f>SUM(BK285:BK288)</f>
        <v>0</v>
      </c>
    </row>
    <row r="285" spans="1:65" s="2" customFormat="1" ht="36" customHeight="1">
      <c r="A285" s="26"/>
      <c r="B285" s="143"/>
      <c r="C285" s="144" t="s">
        <v>1023</v>
      </c>
      <c r="D285" s="144" t="s">
        <v>157</v>
      </c>
      <c r="E285" s="145" t="s">
        <v>420</v>
      </c>
      <c r="F285" s="146" t="s">
        <v>421</v>
      </c>
      <c r="G285" s="147" t="s">
        <v>170</v>
      </c>
      <c r="H285" s="148">
        <v>2.6059999999999999</v>
      </c>
      <c r="I285" s="148"/>
      <c r="J285" s="148"/>
      <c r="K285" s="149"/>
      <c r="L285" s="27"/>
      <c r="M285" s="150" t="s">
        <v>1</v>
      </c>
      <c r="N285" s="151" t="s">
        <v>39</v>
      </c>
      <c r="O285" s="152">
        <v>1.3792</v>
      </c>
      <c r="P285" s="152">
        <f>O285*H285</f>
        <v>3.5941951999999997</v>
      </c>
      <c r="Q285" s="152">
        <v>1.1972E-2</v>
      </c>
      <c r="R285" s="152">
        <f>Q285*H285</f>
        <v>3.1199031999999998E-2</v>
      </c>
      <c r="S285" s="152">
        <v>0</v>
      </c>
      <c r="T285" s="153">
        <f>S285*H285</f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4" t="s">
        <v>209</v>
      </c>
      <c r="AT285" s="154" t="s">
        <v>157</v>
      </c>
      <c r="AU285" s="154" t="s">
        <v>86</v>
      </c>
      <c r="AY285" s="14" t="s">
        <v>154</v>
      </c>
      <c r="BE285" s="155">
        <f>IF(N285="základná",J285,0)</f>
        <v>0</v>
      </c>
      <c r="BF285" s="155">
        <f>IF(N285="znížená",J285,0)</f>
        <v>0</v>
      </c>
      <c r="BG285" s="155">
        <f>IF(N285="zákl. prenesená",J285,0)</f>
        <v>0</v>
      </c>
      <c r="BH285" s="155">
        <f>IF(N285="zníž. prenesená",J285,0)</f>
        <v>0</v>
      </c>
      <c r="BI285" s="155">
        <f>IF(N285="nulová",J285,0)</f>
        <v>0</v>
      </c>
      <c r="BJ285" s="14" t="s">
        <v>86</v>
      </c>
      <c r="BK285" s="156">
        <f>ROUND(I285*H285,3)</f>
        <v>0</v>
      </c>
      <c r="BL285" s="14" t="s">
        <v>209</v>
      </c>
      <c r="BM285" s="154" t="s">
        <v>422</v>
      </c>
    </row>
    <row r="286" spans="1:65" s="2" customFormat="1" ht="24" customHeight="1">
      <c r="A286" s="26"/>
      <c r="B286" s="143"/>
      <c r="C286" s="144" t="s">
        <v>1024</v>
      </c>
      <c r="D286" s="144" t="s">
        <v>157</v>
      </c>
      <c r="E286" s="145" t="s">
        <v>1025</v>
      </c>
      <c r="F286" s="146" t="s">
        <v>1026</v>
      </c>
      <c r="G286" s="147" t="s">
        <v>170</v>
      </c>
      <c r="H286" s="148">
        <v>41.906999999999996</v>
      </c>
      <c r="I286" s="148"/>
      <c r="J286" s="148"/>
      <c r="K286" s="149"/>
      <c r="L286" s="27"/>
      <c r="M286" s="150" t="s">
        <v>1</v>
      </c>
      <c r="N286" s="151" t="s">
        <v>39</v>
      </c>
      <c r="O286" s="152">
        <v>0.86889000000000005</v>
      </c>
      <c r="P286" s="152">
        <f>O286*H286</f>
        <v>36.41257323</v>
      </c>
      <c r="Q286" s="152">
        <v>2.0449999999999999E-2</v>
      </c>
      <c r="R286" s="152">
        <f>Q286*H286</f>
        <v>0.8569981499999999</v>
      </c>
      <c r="S286" s="152">
        <v>0</v>
      </c>
      <c r="T286" s="153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4" t="s">
        <v>209</v>
      </c>
      <c r="AT286" s="154" t="s">
        <v>157</v>
      </c>
      <c r="AU286" s="154" t="s">
        <v>86</v>
      </c>
      <c r="AY286" s="14" t="s">
        <v>154</v>
      </c>
      <c r="BE286" s="155">
        <f>IF(N286="základná",J286,0)</f>
        <v>0</v>
      </c>
      <c r="BF286" s="155">
        <f>IF(N286="znížená",J286,0)</f>
        <v>0</v>
      </c>
      <c r="BG286" s="155">
        <f>IF(N286="zákl. prenesená",J286,0)</f>
        <v>0</v>
      </c>
      <c r="BH286" s="155">
        <f>IF(N286="zníž. prenesená",J286,0)</f>
        <v>0</v>
      </c>
      <c r="BI286" s="155">
        <f>IF(N286="nulová",J286,0)</f>
        <v>0</v>
      </c>
      <c r="BJ286" s="14" t="s">
        <v>86</v>
      </c>
      <c r="BK286" s="156">
        <f>ROUND(I286*H286,3)</f>
        <v>0</v>
      </c>
      <c r="BL286" s="14" t="s">
        <v>209</v>
      </c>
      <c r="BM286" s="154" t="s">
        <v>1027</v>
      </c>
    </row>
    <row r="287" spans="1:65" s="2" customFormat="1" ht="24" customHeight="1">
      <c r="A287" s="26"/>
      <c r="B287" s="143"/>
      <c r="C287" s="144" t="s">
        <v>1028</v>
      </c>
      <c r="D287" s="144" t="s">
        <v>157</v>
      </c>
      <c r="E287" s="145" t="s">
        <v>424</v>
      </c>
      <c r="F287" s="146" t="s">
        <v>2462</v>
      </c>
      <c r="G287" s="147" t="s">
        <v>170</v>
      </c>
      <c r="H287" s="148">
        <v>153.31</v>
      </c>
      <c r="I287" s="148"/>
      <c r="J287" s="148"/>
      <c r="K287" s="149"/>
      <c r="L287" s="27"/>
      <c r="M287" s="150" t="s">
        <v>1</v>
      </c>
      <c r="N287" s="151" t="s">
        <v>39</v>
      </c>
      <c r="O287" s="152">
        <v>1.2859499999999999</v>
      </c>
      <c r="P287" s="152">
        <f>O287*H287</f>
        <v>197.14899449999999</v>
      </c>
      <c r="Q287" s="152">
        <v>2.23041E-2</v>
      </c>
      <c r="R287" s="152">
        <f>Q287*H287</f>
        <v>3.4194415710000001</v>
      </c>
      <c r="S287" s="152">
        <v>0</v>
      </c>
      <c r="T287" s="153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4" t="s">
        <v>209</v>
      </c>
      <c r="AT287" s="154" t="s">
        <v>157</v>
      </c>
      <c r="AU287" s="154" t="s">
        <v>86</v>
      </c>
      <c r="AY287" s="14" t="s">
        <v>154</v>
      </c>
      <c r="BE287" s="155">
        <f>IF(N287="základná",J287,0)</f>
        <v>0</v>
      </c>
      <c r="BF287" s="155">
        <f>IF(N287="znížená",J287,0)</f>
        <v>0</v>
      </c>
      <c r="BG287" s="155">
        <f>IF(N287="zákl. prenesená",J287,0)</f>
        <v>0</v>
      </c>
      <c r="BH287" s="155">
        <f>IF(N287="zníž. prenesená",J287,0)</f>
        <v>0</v>
      </c>
      <c r="BI287" s="155">
        <f>IF(N287="nulová",J287,0)</f>
        <v>0</v>
      </c>
      <c r="BJ287" s="14" t="s">
        <v>86</v>
      </c>
      <c r="BK287" s="156">
        <f>ROUND(I287*H287,3)</f>
        <v>0</v>
      </c>
      <c r="BL287" s="14" t="s">
        <v>209</v>
      </c>
      <c r="BM287" s="154" t="s">
        <v>425</v>
      </c>
    </row>
    <row r="288" spans="1:65" s="2" customFormat="1" ht="24" customHeight="1">
      <c r="A288" s="26"/>
      <c r="B288" s="143"/>
      <c r="C288" s="144" t="s">
        <v>1029</v>
      </c>
      <c r="D288" s="144" t="s">
        <v>157</v>
      </c>
      <c r="E288" s="145" t="s">
        <v>427</v>
      </c>
      <c r="F288" s="146" t="s">
        <v>428</v>
      </c>
      <c r="G288" s="147" t="s">
        <v>351</v>
      </c>
      <c r="H288" s="148">
        <v>65.025999999999996</v>
      </c>
      <c r="I288" s="148"/>
      <c r="J288" s="148"/>
      <c r="K288" s="149"/>
      <c r="L288" s="27"/>
      <c r="M288" s="150" t="s">
        <v>1</v>
      </c>
      <c r="N288" s="151" t="s">
        <v>39</v>
      </c>
      <c r="O288" s="152">
        <v>0</v>
      </c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4" t="s">
        <v>209</v>
      </c>
      <c r="AT288" s="154" t="s">
        <v>157</v>
      </c>
      <c r="AU288" s="154" t="s">
        <v>86</v>
      </c>
      <c r="AY288" s="14" t="s">
        <v>154</v>
      </c>
      <c r="BE288" s="155">
        <f>IF(N288="základná",J288,0)</f>
        <v>0</v>
      </c>
      <c r="BF288" s="155">
        <f>IF(N288="znížená",J288,0)</f>
        <v>0</v>
      </c>
      <c r="BG288" s="155">
        <f>IF(N288="zákl. prenesená",J288,0)</f>
        <v>0</v>
      </c>
      <c r="BH288" s="155">
        <f>IF(N288="zníž. prenesená",J288,0)</f>
        <v>0</v>
      </c>
      <c r="BI288" s="155">
        <f>IF(N288="nulová",J288,0)</f>
        <v>0</v>
      </c>
      <c r="BJ288" s="14" t="s">
        <v>86</v>
      </c>
      <c r="BK288" s="156">
        <f>ROUND(I288*H288,3)</f>
        <v>0</v>
      </c>
      <c r="BL288" s="14" t="s">
        <v>209</v>
      </c>
      <c r="BM288" s="154" t="s">
        <v>429</v>
      </c>
    </row>
    <row r="289" spans="1:65" s="12" customFormat="1" ht="23" customHeight="1">
      <c r="B289" s="131"/>
      <c r="D289" s="132" t="s">
        <v>72</v>
      </c>
      <c r="E289" s="141" t="s">
        <v>430</v>
      </c>
      <c r="F289" s="141" t="s">
        <v>431</v>
      </c>
      <c r="J289" s="142"/>
      <c r="L289" s="131"/>
      <c r="M289" s="135"/>
      <c r="N289" s="136"/>
      <c r="O289" s="136"/>
      <c r="P289" s="137">
        <f>SUM(P290:P292)</f>
        <v>0.59579000000000004</v>
      </c>
      <c r="Q289" s="136"/>
      <c r="R289" s="137">
        <f>SUM(R290:R292)</f>
        <v>2.63E-3</v>
      </c>
      <c r="S289" s="136"/>
      <c r="T289" s="138">
        <f>SUM(T290:T292)</f>
        <v>0</v>
      </c>
      <c r="AR289" s="132" t="s">
        <v>86</v>
      </c>
      <c r="AT289" s="139" t="s">
        <v>72</v>
      </c>
      <c r="AU289" s="139" t="s">
        <v>80</v>
      </c>
      <c r="AY289" s="132" t="s">
        <v>154</v>
      </c>
      <c r="BK289" s="140">
        <f>SUM(BK290:BK292)</f>
        <v>0</v>
      </c>
    </row>
    <row r="290" spans="1:65" s="2" customFormat="1" ht="36" customHeight="1">
      <c r="A290" s="26"/>
      <c r="B290" s="143"/>
      <c r="C290" s="144" t="s">
        <v>1030</v>
      </c>
      <c r="D290" s="144" t="s">
        <v>157</v>
      </c>
      <c r="E290" s="145" t="s">
        <v>433</v>
      </c>
      <c r="F290" s="146" t="s">
        <v>434</v>
      </c>
      <c r="G290" s="147" t="s">
        <v>175</v>
      </c>
      <c r="H290" s="148">
        <v>0</v>
      </c>
      <c r="I290" s="148"/>
      <c r="J290" s="148"/>
      <c r="K290" s="149"/>
      <c r="L290" s="27"/>
      <c r="M290" s="150" t="s">
        <v>1</v>
      </c>
      <c r="N290" s="151" t="s">
        <v>39</v>
      </c>
      <c r="O290" s="152">
        <v>0.76871</v>
      </c>
      <c r="P290" s="152">
        <f>O290*H290</f>
        <v>0</v>
      </c>
      <c r="Q290" s="152">
        <v>1.4E-3</v>
      </c>
      <c r="R290" s="152">
        <f>Q290*H290</f>
        <v>0</v>
      </c>
      <c r="S290" s="152">
        <v>0</v>
      </c>
      <c r="T290" s="153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4" t="s">
        <v>209</v>
      </c>
      <c r="AT290" s="154" t="s">
        <v>157</v>
      </c>
      <c r="AU290" s="154" t="s">
        <v>86</v>
      </c>
      <c r="AY290" s="14" t="s">
        <v>154</v>
      </c>
      <c r="BE290" s="155">
        <f>IF(N290="základná",J290,0)</f>
        <v>0</v>
      </c>
      <c r="BF290" s="155">
        <f>IF(N290="znížená",J290,0)</f>
        <v>0</v>
      </c>
      <c r="BG290" s="155">
        <f>IF(N290="zákl. prenesená",J290,0)</f>
        <v>0</v>
      </c>
      <c r="BH290" s="155">
        <f>IF(N290="zníž. prenesená",J290,0)</f>
        <v>0</v>
      </c>
      <c r="BI290" s="155">
        <f>IF(N290="nulová",J290,0)</f>
        <v>0</v>
      </c>
      <c r="BJ290" s="14" t="s">
        <v>86</v>
      </c>
      <c r="BK290" s="156">
        <f>ROUND(I290*H290,3)</f>
        <v>0</v>
      </c>
      <c r="BL290" s="14" t="s">
        <v>209</v>
      </c>
      <c r="BM290" s="154" t="s">
        <v>1031</v>
      </c>
    </row>
    <row r="291" spans="1:65" s="2" customFormat="1" ht="24" customHeight="1">
      <c r="A291" s="26"/>
      <c r="B291" s="143"/>
      <c r="C291" s="144" t="s">
        <v>1032</v>
      </c>
      <c r="D291" s="144" t="s">
        <v>157</v>
      </c>
      <c r="E291" s="145" t="s">
        <v>1033</v>
      </c>
      <c r="F291" s="146" t="s">
        <v>1034</v>
      </c>
      <c r="G291" s="147" t="s">
        <v>159</v>
      </c>
      <c r="H291" s="148">
        <v>1</v>
      </c>
      <c r="I291" s="148"/>
      <c r="J291" s="148"/>
      <c r="K291" s="149"/>
      <c r="L291" s="27"/>
      <c r="M291" s="150" t="s">
        <v>1</v>
      </c>
      <c r="N291" s="151" t="s">
        <v>39</v>
      </c>
      <c r="O291" s="152">
        <v>0.59579000000000004</v>
      </c>
      <c r="P291" s="152">
        <f>O291*H291</f>
        <v>0.59579000000000004</v>
      </c>
      <c r="Q291" s="152">
        <v>2.63E-3</v>
      </c>
      <c r="R291" s="152">
        <f>Q291*H291</f>
        <v>2.63E-3</v>
      </c>
      <c r="S291" s="152">
        <v>0</v>
      </c>
      <c r="T291" s="153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4" t="s">
        <v>209</v>
      </c>
      <c r="AT291" s="154" t="s">
        <v>157</v>
      </c>
      <c r="AU291" s="154" t="s">
        <v>86</v>
      </c>
      <c r="AY291" s="14" t="s">
        <v>154</v>
      </c>
      <c r="BE291" s="155">
        <f>IF(N291="základná",J291,0)</f>
        <v>0</v>
      </c>
      <c r="BF291" s="155">
        <f>IF(N291="znížená",J291,0)</f>
        <v>0</v>
      </c>
      <c r="BG291" s="155">
        <f>IF(N291="zákl. prenesená",J291,0)</f>
        <v>0</v>
      </c>
      <c r="BH291" s="155">
        <f>IF(N291="zníž. prenesená",J291,0)</f>
        <v>0</v>
      </c>
      <c r="BI291" s="155">
        <f>IF(N291="nulová",J291,0)</f>
        <v>0</v>
      </c>
      <c r="BJ291" s="14" t="s">
        <v>86</v>
      </c>
      <c r="BK291" s="156">
        <f>ROUND(I291*H291,3)</f>
        <v>0</v>
      </c>
      <c r="BL291" s="14" t="s">
        <v>209</v>
      </c>
      <c r="BM291" s="154" t="s">
        <v>1035</v>
      </c>
    </row>
    <row r="292" spans="1:65" s="2" customFormat="1" ht="24" customHeight="1">
      <c r="A292" s="26"/>
      <c r="B292" s="143"/>
      <c r="C292" s="144" t="s">
        <v>1036</v>
      </c>
      <c r="D292" s="144" t="s">
        <v>157</v>
      </c>
      <c r="E292" s="145" t="s">
        <v>1037</v>
      </c>
      <c r="F292" s="146" t="s">
        <v>1038</v>
      </c>
      <c r="G292" s="147" t="s">
        <v>351</v>
      </c>
      <c r="H292" s="148">
        <v>0.13700000000000001</v>
      </c>
      <c r="I292" s="148"/>
      <c r="J292" s="148"/>
      <c r="K292" s="149"/>
      <c r="L292" s="27"/>
      <c r="M292" s="150" t="s">
        <v>1</v>
      </c>
      <c r="N292" s="151" t="s">
        <v>39</v>
      </c>
      <c r="O292" s="152">
        <v>0</v>
      </c>
      <c r="P292" s="152">
        <f>O292*H292</f>
        <v>0</v>
      </c>
      <c r="Q292" s="152">
        <v>0</v>
      </c>
      <c r="R292" s="152">
        <f>Q292*H292</f>
        <v>0</v>
      </c>
      <c r="S292" s="152">
        <v>0</v>
      </c>
      <c r="T292" s="153">
        <f>S292*H292</f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4" t="s">
        <v>209</v>
      </c>
      <c r="AT292" s="154" t="s">
        <v>157</v>
      </c>
      <c r="AU292" s="154" t="s">
        <v>86</v>
      </c>
      <c r="AY292" s="14" t="s">
        <v>154</v>
      </c>
      <c r="BE292" s="155">
        <f>IF(N292="základná",J292,0)</f>
        <v>0</v>
      </c>
      <c r="BF292" s="155">
        <f>IF(N292="znížená",J292,0)</f>
        <v>0</v>
      </c>
      <c r="BG292" s="155">
        <f>IF(N292="zákl. prenesená",J292,0)</f>
        <v>0</v>
      </c>
      <c r="BH292" s="155">
        <f>IF(N292="zníž. prenesená",J292,0)</f>
        <v>0</v>
      </c>
      <c r="BI292" s="155">
        <f>IF(N292="nulová",J292,0)</f>
        <v>0</v>
      </c>
      <c r="BJ292" s="14" t="s">
        <v>86</v>
      </c>
      <c r="BK292" s="156">
        <f>ROUND(I292*H292,3)</f>
        <v>0</v>
      </c>
      <c r="BL292" s="14" t="s">
        <v>209</v>
      </c>
      <c r="BM292" s="154" t="s">
        <v>1039</v>
      </c>
    </row>
    <row r="293" spans="1:65" s="12" customFormat="1" ht="23" customHeight="1">
      <c r="B293" s="131"/>
      <c r="D293" s="132" t="s">
        <v>72</v>
      </c>
      <c r="E293" s="141" t="s">
        <v>436</v>
      </c>
      <c r="F293" s="141" t="s">
        <v>437</v>
      </c>
      <c r="J293" s="142"/>
      <c r="L293" s="131"/>
      <c r="M293" s="135"/>
      <c r="N293" s="136"/>
      <c r="O293" s="136"/>
      <c r="P293" s="137">
        <f>SUM(P294:P336)</f>
        <v>206.83008199999998</v>
      </c>
      <c r="Q293" s="136"/>
      <c r="R293" s="137">
        <f>SUM(R294:R336)</f>
        <v>1.0800528719999998</v>
      </c>
      <c r="S293" s="136"/>
      <c r="T293" s="138">
        <f>SUM(T294:T336)</f>
        <v>2.9639734599999996</v>
      </c>
      <c r="AR293" s="132" t="s">
        <v>86</v>
      </c>
      <c r="AT293" s="139" t="s">
        <v>72</v>
      </c>
      <c r="AU293" s="139" t="s">
        <v>80</v>
      </c>
      <c r="AY293" s="132" t="s">
        <v>154</v>
      </c>
      <c r="BK293" s="140">
        <f>SUM(BK294:BK336)</f>
        <v>0</v>
      </c>
    </row>
    <row r="294" spans="1:65" s="2" customFormat="1" ht="16.5" customHeight="1">
      <c r="A294" s="26"/>
      <c r="B294" s="143"/>
      <c r="C294" s="144" t="s">
        <v>1040</v>
      </c>
      <c r="D294" s="144" t="s">
        <v>157</v>
      </c>
      <c r="E294" s="145" t="s">
        <v>439</v>
      </c>
      <c r="F294" s="146" t="s">
        <v>440</v>
      </c>
      <c r="G294" s="147" t="s">
        <v>170</v>
      </c>
      <c r="H294" s="148">
        <v>7.65</v>
      </c>
      <c r="I294" s="148"/>
      <c r="J294" s="148"/>
      <c r="K294" s="149"/>
      <c r="L294" s="27"/>
      <c r="M294" s="150" t="s">
        <v>1</v>
      </c>
      <c r="N294" s="151" t="s">
        <v>39</v>
      </c>
      <c r="O294" s="152">
        <v>0.42599999999999999</v>
      </c>
      <c r="P294" s="152">
        <f t="shared" ref="P294:P336" si="63">O294*H294</f>
        <v>3.2589000000000001</v>
      </c>
      <c r="Q294" s="152">
        <v>4.0000000000000003E-5</v>
      </c>
      <c r="R294" s="152">
        <f t="shared" ref="R294:R336" si="64">Q294*H294</f>
        <v>3.0600000000000007E-4</v>
      </c>
      <c r="S294" s="152">
        <v>0</v>
      </c>
      <c r="T294" s="153">
        <f t="shared" ref="T294:T336" si="65"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4" t="s">
        <v>209</v>
      </c>
      <c r="AT294" s="154" t="s">
        <v>157</v>
      </c>
      <c r="AU294" s="154" t="s">
        <v>86</v>
      </c>
      <c r="AY294" s="14" t="s">
        <v>154</v>
      </c>
      <c r="BE294" s="155">
        <f t="shared" ref="BE294:BE336" si="66">IF(N294="základná",J294,0)</f>
        <v>0</v>
      </c>
      <c r="BF294" s="155">
        <f t="shared" ref="BF294:BF336" si="67">IF(N294="znížená",J294,0)</f>
        <v>0</v>
      </c>
      <c r="BG294" s="155">
        <f t="shared" ref="BG294:BG336" si="68">IF(N294="zákl. prenesená",J294,0)</f>
        <v>0</v>
      </c>
      <c r="BH294" s="155">
        <f t="shared" ref="BH294:BH336" si="69">IF(N294="zníž. prenesená",J294,0)</f>
        <v>0</v>
      </c>
      <c r="BI294" s="155">
        <f t="shared" ref="BI294:BI336" si="70">IF(N294="nulová",J294,0)</f>
        <v>0</v>
      </c>
      <c r="BJ294" s="14" t="s">
        <v>86</v>
      </c>
      <c r="BK294" s="156">
        <f t="shared" ref="BK294:BK336" si="71">ROUND(I294*H294,3)</f>
        <v>0</v>
      </c>
      <c r="BL294" s="14" t="s">
        <v>209</v>
      </c>
      <c r="BM294" s="154" t="s">
        <v>1041</v>
      </c>
    </row>
    <row r="295" spans="1:65" s="2" customFormat="1" ht="36" customHeight="1">
      <c r="A295" s="26"/>
      <c r="B295" s="143"/>
      <c r="C295" s="157" t="s">
        <v>1042</v>
      </c>
      <c r="D295" s="157" t="s">
        <v>229</v>
      </c>
      <c r="E295" s="158" t="s">
        <v>1043</v>
      </c>
      <c r="F295" s="159" t="s">
        <v>1044</v>
      </c>
      <c r="G295" s="160" t="s">
        <v>159</v>
      </c>
      <c r="H295" s="161">
        <v>1</v>
      </c>
      <c r="I295" s="161"/>
      <c r="J295" s="161"/>
      <c r="K295" s="162"/>
      <c r="L295" s="163"/>
      <c r="M295" s="164" t="s">
        <v>1</v>
      </c>
      <c r="N295" s="165" t="s">
        <v>39</v>
      </c>
      <c r="O295" s="152">
        <v>0</v>
      </c>
      <c r="P295" s="152">
        <f t="shared" si="63"/>
        <v>0</v>
      </c>
      <c r="Q295" s="152">
        <v>0.14799999999999999</v>
      </c>
      <c r="R295" s="152">
        <f t="shared" si="64"/>
        <v>0.14799999999999999</v>
      </c>
      <c r="S295" s="152">
        <v>0</v>
      </c>
      <c r="T295" s="153">
        <f t="shared" si="65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4" t="s">
        <v>275</v>
      </c>
      <c r="AT295" s="154" t="s">
        <v>229</v>
      </c>
      <c r="AU295" s="154" t="s">
        <v>86</v>
      </c>
      <c r="AY295" s="14" t="s">
        <v>154</v>
      </c>
      <c r="BE295" s="155">
        <f t="shared" si="66"/>
        <v>0</v>
      </c>
      <c r="BF295" s="155">
        <f t="shared" si="67"/>
        <v>0</v>
      </c>
      <c r="BG295" s="155">
        <f t="shared" si="68"/>
        <v>0</v>
      </c>
      <c r="BH295" s="155">
        <f t="shared" si="69"/>
        <v>0</v>
      </c>
      <c r="BI295" s="155">
        <f t="shared" si="70"/>
        <v>0</v>
      </c>
      <c r="BJ295" s="14" t="s">
        <v>86</v>
      </c>
      <c r="BK295" s="156">
        <f t="shared" si="71"/>
        <v>0</v>
      </c>
      <c r="BL295" s="14" t="s">
        <v>209</v>
      </c>
      <c r="BM295" s="154" t="s">
        <v>1045</v>
      </c>
    </row>
    <row r="296" spans="1:65" s="2" customFormat="1" ht="48" customHeight="1">
      <c r="A296" s="26"/>
      <c r="B296" s="143"/>
      <c r="C296" s="144" t="s">
        <v>1046</v>
      </c>
      <c r="D296" s="144" t="s">
        <v>157</v>
      </c>
      <c r="E296" s="145" t="s">
        <v>447</v>
      </c>
      <c r="F296" s="146" t="s">
        <v>448</v>
      </c>
      <c r="G296" s="147" t="s">
        <v>175</v>
      </c>
      <c r="H296" s="148">
        <v>2.2599999999999998</v>
      </c>
      <c r="I296" s="148"/>
      <c r="J296" s="148"/>
      <c r="K296" s="149"/>
      <c r="L296" s="27"/>
      <c r="M296" s="150" t="s">
        <v>1</v>
      </c>
      <c r="N296" s="151" t="s">
        <v>39</v>
      </c>
      <c r="O296" s="152">
        <v>0.88300000000000001</v>
      </c>
      <c r="P296" s="152">
        <f t="shared" si="63"/>
        <v>1.9955799999999999</v>
      </c>
      <c r="Q296" s="152">
        <v>5.0000000000000002E-5</v>
      </c>
      <c r="R296" s="152">
        <f t="shared" si="64"/>
        <v>1.13E-4</v>
      </c>
      <c r="S296" s="152">
        <v>0</v>
      </c>
      <c r="T296" s="153">
        <f t="shared" si="65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4" t="s">
        <v>209</v>
      </c>
      <c r="AT296" s="154" t="s">
        <v>157</v>
      </c>
      <c r="AU296" s="154" t="s">
        <v>86</v>
      </c>
      <c r="AY296" s="14" t="s">
        <v>154</v>
      </c>
      <c r="BE296" s="155">
        <f t="shared" si="66"/>
        <v>0</v>
      </c>
      <c r="BF296" s="155">
        <f t="shared" si="67"/>
        <v>0</v>
      </c>
      <c r="BG296" s="155">
        <f t="shared" si="68"/>
        <v>0</v>
      </c>
      <c r="BH296" s="155">
        <f t="shared" si="69"/>
        <v>0</v>
      </c>
      <c r="BI296" s="155">
        <f t="shared" si="70"/>
        <v>0</v>
      </c>
      <c r="BJ296" s="14" t="s">
        <v>86</v>
      </c>
      <c r="BK296" s="156">
        <f t="shared" si="71"/>
        <v>0</v>
      </c>
      <c r="BL296" s="14" t="s">
        <v>209</v>
      </c>
      <c r="BM296" s="154" t="s">
        <v>1047</v>
      </c>
    </row>
    <row r="297" spans="1:65" s="2" customFormat="1" ht="24" customHeight="1">
      <c r="A297" s="26"/>
      <c r="B297" s="143"/>
      <c r="C297" s="144" t="s">
        <v>1048</v>
      </c>
      <c r="D297" s="144" t="s">
        <v>157</v>
      </c>
      <c r="E297" s="145" t="s">
        <v>1049</v>
      </c>
      <c r="F297" s="146" t="s">
        <v>1050</v>
      </c>
      <c r="G297" s="147" t="s">
        <v>170</v>
      </c>
      <c r="H297" s="148">
        <v>110.477</v>
      </c>
      <c r="I297" s="148"/>
      <c r="J297" s="148"/>
      <c r="K297" s="149"/>
      <c r="L297" s="27"/>
      <c r="M297" s="150" t="s">
        <v>1</v>
      </c>
      <c r="N297" s="151" t="s">
        <v>39</v>
      </c>
      <c r="O297" s="152">
        <v>0.38500000000000001</v>
      </c>
      <c r="P297" s="152">
        <f t="shared" si="63"/>
        <v>42.533645</v>
      </c>
      <c r="Q297" s="152">
        <v>0</v>
      </c>
      <c r="R297" s="152">
        <f t="shared" si="64"/>
        <v>0</v>
      </c>
      <c r="S297" s="152">
        <v>1.098E-2</v>
      </c>
      <c r="T297" s="153">
        <f t="shared" si="65"/>
        <v>1.21303746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4" t="s">
        <v>209</v>
      </c>
      <c r="AT297" s="154" t="s">
        <v>157</v>
      </c>
      <c r="AU297" s="154" t="s">
        <v>86</v>
      </c>
      <c r="AY297" s="14" t="s">
        <v>154</v>
      </c>
      <c r="BE297" s="155">
        <f t="shared" si="66"/>
        <v>0</v>
      </c>
      <c r="BF297" s="155">
        <f t="shared" si="67"/>
        <v>0</v>
      </c>
      <c r="BG297" s="155">
        <f t="shared" si="68"/>
        <v>0</v>
      </c>
      <c r="BH297" s="155">
        <f t="shared" si="69"/>
        <v>0</v>
      </c>
      <c r="BI297" s="155">
        <f t="shared" si="70"/>
        <v>0</v>
      </c>
      <c r="BJ297" s="14" t="s">
        <v>86</v>
      </c>
      <c r="BK297" s="156">
        <f t="shared" si="71"/>
        <v>0</v>
      </c>
      <c r="BL297" s="14" t="s">
        <v>209</v>
      </c>
      <c r="BM297" s="154" t="s">
        <v>1051</v>
      </c>
    </row>
    <row r="298" spans="1:65" s="2" customFormat="1" ht="24" customHeight="1">
      <c r="A298" s="26"/>
      <c r="B298" s="143"/>
      <c r="C298" s="144" t="s">
        <v>1052</v>
      </c>
      <c r="D298" s="144" t="s">
        <v>157</v>
      </c>
      <c r="E298" s="145" t="s">
        <v>1053</v>
      </c>
      <c r="F298" s="146" t="s">
        <v>1054</v>
      </c>
      <c r="G298" s="147" t="s">
        <v>170</v>
      </c>
      <c r="H298" s="148">
        <v>110.477</v>
      </c>
      <c r="I298" s="148"/>
      <c r="J298" s="148"/>
      <c r="K298" s="149"/>
      <c r="L298" s="27"/>
      <c r="M298" s="150" t="s">
        <v>1</v>
      </c>
      <c r="N298" s="151" t="s">
        <v>39</v>
      </c>
      <c r="O298" s="152">
        <v>6.9000000000000006E-2</v>
      </c>
      <c r="P298" s="152">
        <f t="shared" si="63"/>
        <v>7.6229130000000005</v>
      </c>
      <c r="Q298" s="152">
        <v>0</v>
      </c>
      <c r="R298" s="152">
        <f t="shared" si="64"/>
        <v>0</v>
      </c>
      <c r="S298" s="152">
        <v>8.0000000000000002E-3</v>
      </c>
      <c r="T298" s="153">
        <f t="shared" si="65"/>
        <v>0.88381600000000005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4" t="s">
        <v>209</v>
      </c>
      <c r="AT298" s="154" t="s">
        <v>157</v>
      </c>
      <c r="AU298" s="154" t="s">
        <v>86</v>
      </c>
      <c r="AY298" s="14" t="s">
        <v>154</v>
      </c>
      <c r="BE298" s="155">
        <f t="shared" si="66"/>
        <v>0</v>
      </c>
      <c r="BF298" s="155">
        <f t="shared" si="67"/>
        <v>0</v>
      </c>
      <c r="BG298" s="155">
        <f t="shared" si="68"/>
        <v>0</v>
      </c>
      <c r="BH298" s="155">
        <f t="shared" si="69"/>
        <v>0</v>
      </c>
      <c r="BI298" s="155">
        <f t="shared" si="70"/>
        <v>0</v>
      </c>
      <c r="BJ298" s="14" t="s">
        <v>86</v>
      </c>
      <c r="BK298" s="156">
        <f t="shared" si="71"/>
        <v>0</v>
      </c>
      <c r="BL298" s="14" t="s">
        <v>209</v>
      </c>
      <c r="BM298" s="154" t="s">
        <v>1055</v>
      </c>
    </row>
    <row r="299" spans="1:65" s="2" customFormat="1" ht="24" customHeight="1">
      <c r="A299" s="26"/>
      <c r="B299" s="143"/>
      <c r="C299" s="144" t="s">
        <v>1056</v>
      </c>
      <c r="D299" s="144" t="s">
        <v>157</v>
      </c>
      <c r="E299" s="145" t="s">
        <v>1057</v>
      </c>
      <c r="F299" s="146" t="s">
        <v>1058</v>
      </c>
      <c r="G299" s="147" t="s">
        <v>170</v>
      </c>
      <c r="H299" s="148">
        <v>106.39</v>
      </c>
      <c r="I299" s="148"/>
      <c r="J299" s="148"/>
      <c r="K299" s="149"/>
      <c r="L299" s="27"/>
      <c r="M299" s="150" t="s">
        <v>1</v>
      </c>
      <c r="N299" s="151" t="s">
        <v>39</v>
      </c>
      <c r="O299" s="152">
        <v>6.9000000000000006E-2</v>
      </c>
      <c r="P299" s="152">
        <f t="shared" si="63"/>
        <v>7.3409100000000009</v>
      </c>
      <c r="Q299" s="152">
        <v>0</v>
      </c>
      <c r="R299" s="152">
        <f t="shared" si="64"/>
        <v>0</v>
      </c>
      <c r="S299" s="152">
        <v>8.0000000000000002E-3</v>
      </c>
      <c r="T299" s="153">
        <f t="shared" si="65"/>
        <v>0.85111999999999999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4" t="s">
        <v>209</v>
      </c>
      <c r="AT299" s="154" t="s">
        <v>157</v>
      </c>
      <c r="AU299" s="154" t="s">
        <v>86</v>
      </c>
      <c r="AY299" s="14" t="s">
        <v>154</v>
      </c>
      <c r="BE299" s="155">
        <f t="shared" si="66"/>
        <v>0</v>
      </c>
      <c r="BF299" s="155">
        <f t="shared" si="67"/>
        <v>0</v>
      </c>
      <c r="BG299" s="155">
        <f t="shared" si="68"/>
        <v>0</v>
      </c>
      <c r="BH299" s="155">
        <f t="shared" si="69"/>
        <v>0</v>
      </c>
      <c r="BI299" s="155">
        <f t="shared" si="70"/>
        <v>0</v>
      </c>
      <c r="BJ299" s="14" t="s">
        <v>86</v>
      </c>
      <c r="BK299" s="156">
        <f t="shared" si="71"/>
        <v>0</v>
      </c>
      <c r="BL299" s="14" t="s">
        <v>209</v>
      </c>
      <c r="BM299" s="154" t="s">
        <v>1059</v>
      </c>
    </row>
    <row r="300" spans="1:65" s="2" customFormat="1" ht="16.5" customHeight="1">
      <c r="A300" s="26"/>
      <c r="B300" s="143"/>
      <c r="C300" s="144" t="s">
        <v>1060</v>
      </c>
      <c r="D300" s="144" t="s">
        <v>157</v>
      </c>
      <c r="E300" s="145" t="s">
        <v>1061</v>
      </c>
      <c r="F300" s="146" t="s">
        <v>1062</v>
      </c>
      <c r="G300" s="147" t="s">
        <v>159</v>
      </c>
      <c r="H300" s="148">
        <v>1</v>
      </c>
      <c r="I300" s="148"/>
      <c r="J300" s="148"/>
      <c r="K300" s="149"/>
      <c r="L300" s="27"/>
      <c r="M300" s="150" t="s">
        <v>1</v>
      </c>
      <c r="N300" s="151" t="s">
        <v>39</v>
      </c>
      <c r="O300" s="152">
        <v>1.93855</v>
      </c>
      <c r="P300" s="152">
        <f t="shared" si="63"/>
        <v>1.93855</v>
      </c>
      <c r="Q300" s="152">
        <v>4.6299999999999996E-3</v>
      </c>
      <c r="R300" s="152">
        <f t="shared" si="64"/>
        <v>4.6299999999999996E-3</v>
      </c>
      <c r="S300" s="152">
        <v>0</v>
      </c>
      <c r="T300" s="153">
        <f t="shared" si="65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4" t="s">
        <v>209</v>
      </c>
      <c r="AT300" s="154" t="s">
        <v>157</v>
      </c>
      <c r="AU300" s="154" t="s">
        <v>86</v>
      </c>
      <c r="AY300" s="14" t="s">
        <v>154</v>
      </c>
      <c r="BE300" s="155">
        <f t="shared" si="66"/>
        <v>0</v>
      </c>
      <c r="BF300" s="155">
        <f t="shared" si="67"/>
        <v>0</v>
      </c>
      <c r="BG300" s="155">
        <f t="shared" si="68"/>
        <v>0</v>
      </c>
      <c r="BH300" s="155">
        <f t="shared" si="69"/>
        <v>0</v>
      </c>
      <c r="BI300" s="155">
        <f t="shared" si="70"/>
        <v>0</v>
      </c>
      <c r="BJ300" s="14" t="s">
        <v>86</v>
      </c>
      <c r="BK300" s="156">
        <f t="shared" si="71"/>
        <v>0</v>
      </c>
      <c r="BL300" s="14" t="s">
        <v>209</v>
      </c>
      <c r="BM300" s="154" t="s">
        <v>1063</v>
      </c>
    </row>
    <row r="301" spans="1:65" s="2" customFormat="1" ht="24" customHeight="1">
      <c r="A301" s="26"/>
      <c r="B301" s="143"/>
      <c r="C301" s="157" t="s">
        <v>1064</v>
      </c>
      <c r="D301" s="157" t="s">
        <v>229</v>
      </c>
      <c r="E301" s="158" t="s">
        <v>1065</v>
      </c>
      <c r="F301" s="159" t="s">
        <v>1066</v>
      </c>
      <c r="G301" s="160" t="s">
        <v>159</v>
      </c>
      <c r="H301" s="161">
        <v>1</v>
      </c>
      <c r="I301" s="161"/>
      <c r="J301" s="161"/>
      <c r="K301" s="162"/>
      <c r="L301" s="163"/>
      <c r="M301" s="164" t="s">
        <v>1</v>
      </c>
      <c r="N301" s="165" t="s">
        <v>39</v>
      </c>
      <c r="O301" s="152">
        <v>0</v>
      </c>
      <c r="P301" s="152">
        <f t="shared" si="63"/>
        <v>0</v>
      </c>
      <c r="Q301" s="152">
        <v>4.2999999999999997E-2</v>
      </c>
      <c r="R301" s="152">
        <f t="shared" si="64"/>
        <v>4.2999999999999997E-2</v>
      </c>
      <c r="S301" s="152">
        <v>0</v>
      </c>
      <c r="T301" s="153">
        <f t="shared" si="65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4" t="s">
        <v>275</v>
      </c>
      <c r="AT301" s="154" t="s">
        <v>229</v>
      </c>
      <c r="AU301" s="154" t="s">
        <v>86</v>
      </c>
      <c r="AY301" s="14" t="s">
        <v>154</v>
      </c>
      <c r="BE301" s="155">
        <f t="shared" si="66"/>
        <v>0</v>
      </c>
      <c r="BF301" s="155">
        <f t="shared" si="67"/>
        <v>0</v>
      </c>
      <c r="BG301" s="155">
        <f t="shared" si="68"/>
        <v>0</v>
      </c>
      <c r="BH301" s="155">
        <f t="shared" si="69"/>
        <v>0</v>
      </c>
      <c r="BI301" s="155">
        <f t="shared" si="70"/>
        <v>0</v>
      </c>
      <c r="BJ301" s="14" t="s">
        <v>86</v>
      </c>
      <c r="BK301" s="156">
        <f t="shared" si="71"/>
        <v>0</v>
      </c>
      <c r="BL301" s="14" t="s">
        <v>209</v>
      </c>
      <c r="BM301" s="154" t="s">
        <v>1067</v>
      </c>
    </row>
    <row r="302" spans="1:65" s="2" customFormat="1" ht="24" customHeight="1">
      <c r="A302" s="26"/>
      <c r="B302" s="143"/>
      <c r="C302" s="144" t="s">
        <v>1068</v>
      </c>
      <c r="D302" s="144" t="s">
        <v>157</v>
      </c>
      <c r="E302" s="145" t="s">
        <v>457</v>
      </c>
      <c r="F302" s="146" t="s">
        <v>1069</v>
      </c>
      <c r="G302" s="147" t="s">
        <v>175</v>
      </c>
      <c r="H302" s="148">
        <v>111.8</v>
      </c>
      <c r="I302" s="148"/>
      <c r="J302" s="148"/>
      <c r="K302" s="149"/>
      <c r="L302" s="27"/>
      <c r="M302" s="150" t="s">
        <v>1</v>
      </c>
      <c r="N302" s="151" t="s">
        <v>39</v>
      </c>
      <c r="O302" s="152">
        <v>0.60699999999999998</v>
      </c>
      <c r="P302" s="152">
        <f t="shared" si="63"/>
        <v>67.8626</v>
      </c>
      <c r="Q302" s="152">
        <v>1.1E-4</v>
      </c>
      <c r="R302" s="152">
        <f t="shared" si="64"/>
        <v>1.2298E-2</v>
      </c>
      <c r="S302" s="152">
        <v>0</v>
      </c>
      <c r="T302" s="153">
        <f t="shared" si="65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4" t="s">
        <v>209</v>
      </c>
      <c r="AT302" s="154" t="s">
        <v>157</v>
      </c>
      <c r="AU302" s="154" t="s">
        <v>86</v>
      </c>
      <c r="AY302" s="14" t="s">
        <v>154</v>
      </c>
      <c r="BE302" s="155">
        <f t="shared" si="66"/>
        <v>0</v>
      </c>
      <c r="BF302" s="155">
        <f t="shared" si="67"/>
        <v>0</v>
      </c>
      <c r="BG302" s="155">
        <f t="shared" si="68"/>
        <v>0</v>
      </c>
      <c r="BH302" s="155">
        <f t="shared" si="69"/>
        <v>0</v>
      </c>
      <c r="BI302" s="155">
        <f t="shared" si="70"/>
        <v>0</v>
      </c>
      <c r="BJ302" s="14" t="s">
        <v>86</v>
      </c>
      <c r="BK302" s="156">
        <f t="shared" si="71"/>
        <v>0</v>
      </c>
      <c r="BL302" s="14" t="s">
        <v>209</v>
      </c>
      <c r="BM302" s="154" t="s">
        <v>1070</v>
      </c>
    </row>
    <row r="303" spans="1:65" s="2" customFormat="1" ht="48" customHeight="1">
      <c r="A303" s="26"/>
      <c r="B303" s="143"/>
      <c r="C303" s="157" t="s">
        <v>1071</v>
      </c>
      <c r="D303" s="157" t="s">
        <v>229</v>
      </c>
      <c r="E303" s="158" t="s">
        <v>1072</v>
      </c>
      <c r="F303" s="159" t="s">
        <v>1073</v>
      </c>
      <c r="G303" s="160" t="s">
        <v>159</v>
      </c>
      <c r="H303" s="161">
        <v>2</v>
      </c>
      <c r="I303" s="161"/>
      <c r="J303" s="161"/>
      <c r="K303" s="162"/>
      <c r="L303" s="163"/>
      <c r="M303" s="164" t="s">
        <v>1</v>
      </c>
      <c r="N303" s="165" t="s">
        <v>39</v>
      </c>
      <c r="O303" s="152">
        <v>0</v>
      </c>
      <c r="P303" s="152">
        <f t="shared" si="63"/>
        <v>0</v>
      </c>
      <c r="Q303" s="152">
        <v>5.731E-2</v>
      </c>
      <c r="R303" s="152">
        <f t="shared" si="64"/>
        <v>0.11462</v>
      </c>
      <c r="S303" s="152">
        <v>0</v>
      </c>
      <c r="T303" s="153">
        <f t="shared" si="65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4" t="s">
        <v>275</v>
      </c>
      <c r="AT303" s="154" t="s">
        <v>229</v>
      </c>
      <c r="AU303" s="154" t="s">
        <v>86</v>
      </c>
      <c r="AY303" s="14" t="s">
        <v>154</v>
      </c>
      <c r="BE303" s="155">
        <f t="shared" si="66"/>
        <v>0</v>
      </c>
      <c r="BF303" s="155">
        <f t="shared" si="67"/>
        <v>0</v>
      </c>
      <c r="BG303" s="155">
        <f t="shared" si="68"/>
        <v>0</v>
      </c>
      <c r="BH303" s="155">
        <f t="shared" si="69"/>
        <v>0</v>
      </c>
      <c r="BI303" s="155">
        <f t="shared" si="70"/>
        <v>0</v>
      </c>
      <c r="BJ303" s="14" t="s">
        <v>86</v>
      </c>
      <c r="BK303" s="156">
        <f t="shared" si="71"/>
        <v>0</v>
      </c>
      <c r="BL303" s="14" t="s">
        <v>209</v>
      </c>
      <c r="BM303" s="154" t="s">
        <v>1074</v>
      </c>
    </row>
    <row r="304" spans="1:65" s="2" customFormat="1" ht="48" customHeight="1">
      <c r="A304" s="26"/>
      <c r="B304" s="143"/>
      <c r="C304" s="157" t="s">
        <v>1075</v>
      </c>
      <c r="D304" s="157" t="s">
        <v>229</v>
      </c>
      <c r="E304" s="158" t="s">
        <v>1076</v>
      </c>
      <c r="F304" s="159" t="s">
        <v>1077</v>
      </c>
      <c r="G304" s="160" t="s">
        <v>159</v>
      </c>
      <c r="H304" s="161">
        <v>1</v>
      </c>
      <c r="I304" s="161"/>
      <c r="J304" s="161"/>
      <c r="K304" s="162"/>
      <c r="L304" s="163"/>
      <c r="M304" s="164" t="s">
        <v>1</v>
      </c>
      <c r="N304" s="165" t="s">
        <v>39</v>
      </c>
      <c r="O304" s="152">
        <v>0</v>
      </c>
      <c r="P304" s="152">
        <f t="shared" si="63"/>
        <v>0</v>
      </c>
      <c r="Q304" s="152">
        <v>5.731E-2</v>
      </c>
      <c r="R304" s="152">
        <f t="shared" si="64"/>
        <v>5.731E-2</v>
      </c>
      <c r="S304" s="152">
        <v>0</v>
      </c>
      <c r="T304" s="153">
        <f t="shared" si="65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4" t="s">
        <v>275</v>
      </c>
      <c r="AT304" s="154" t="s">
        <v>229</v>
      </c>
      <c r="AU304" s="154" t="s">
        <v>86</v>
      </c>
      <c r="AY304" s="14" t="s">
        <v>154</v>
      </c>
      <c r="BE304" s="155">
        <f t="shared" si="66"/>
        <v>0</v>
      </c>
      <c r="BF304" s="155">
        <f t="shared" si="67"/>
        <v>0</v>
      </c>
      <c r="BG304" s="155">
        <f t="shared" si="68"/>
        <v>0</v>
      </c>
      <c r="BH304" s="155">
        <f t="shared" si="69"/>
        <v>0</v>
      </c>
      <c r="BI304" s="155">
        <f t="shared" si="70"/>
        <v>0</v>
      </c>
      <c r="BJ304" s="14" t="s">
        <v>86</v>
      </c>
      <c r="BK304" s="156">
        <f t="shared" si="71"/>
        <v>0</v>
      </c>
      <c r="BL304" s="14" t="s">
        <v>209</v>
      </c>
      <c r="BM304" s="154" t="s">
        <v>1078</v>
      </c>
    </row>
    <row r="305" spans="1:65" s="2" customFormat="1" ht="24" customHeight="1">
      <c r="A305" s="26"/>
      <c r="B305" s="143"/>
      <c r="C305" s="157" t="s">
        <v>1079</v>
      </c>
      <c r="D305" s="157" t="s">
        <v>229</v>
      </c>
      <c r="E305" s="158" t="s">
        <v>1080</v>
      </c>
      <c r="F305" s="159" t="s">
        <v>1081</v>
      </c>
      <c r="G305" s="160" t="s">
        <v>159</v>
      </c>
      <c r="H305" s="161">
        <v>1</v>
      </c>
      <c r="I305" s="161"/>
      <c r="J305" s="161"/>
      <c r="K305" s="162"/>
      <c r="L305" s="163"/>
      <c r="M305" s="164" t="s">
        <v>1</v>
      </c>
      <c r="N305" s="165" t="s">
        <v>39</v>
      </c>
      <c r="O305" s="152">
        <v>0</v>
      </c>
      <c r="P305" s="152">
        <f t="shared" si="63"/>
        <v>0</v>
      </c>
      <c r="Q305" s="152">
        <v>5.731E-2</v>
      </c>
      <c r="R305" s="152">
        <f t="shared" si="64"/>
        <v>5.731E-2</v>
      </c>
      <c r="S305" s="152">
        <v>0</v>
      </c>
      <c r="T305" s="153">
        <f t="shared" si="65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4" t="s">
        <v>275</v>
      </c>
      <c r="AT305" s="154" t="s">
        <v>229</v>
      </c>
      <c r="AU305" s="154" t="s">
        <v>86</v>
      </c>
      <c r="AY305" s="14" t="s">
        <v>154</v>
      </c>
      <c r="BE305" s="155">
        <f t="shared" si="66"/>
        <v>0</v>
      </c>
      <c r="BF305" s="155">
        <f t="shared" si="67"/>
        <v>0</v>
      </c>
      <c r="BG305" s="155">
        <f t="shared" si="68"/>
        <v>0</v>
      </c>
      <c r="BH305" s="155">
        <f t="shared" si="69"/>
        <v>0</v>
      </c>
      <c r="BI305" s="155">
        <f t="shared" si="70"/>
        <v>0</v>
      </c>
      <c r="BJ305" s="14" t="s">
        <v>86</v>
      </c>
      <c r="BK305" s="156">
        <f t="shared" si="71"/>
        <v>0</v>
      </c>
      <c r="BL305" s="14" t="s">
        <v>209</v>
      </c>
      <c r="BM305" s="154" t="s">
        <v>1082</v>
      </c>
    </row>
    <row r="306" spans="1:65" s="2" customFormat="1" ht="36" customHeight="1">
      <c r="A306" s="26"/>
      <c r="B306" s="143"/>
      <c r="C306" s="157" t="s">
        <v>1083</v>
      </c>
      <c r="D306" s="157" t="s">
        <v>229</v>
      </c>
      <c r="E306" s="158" t="s">
        <v>1084</v>
      </c>
      <c r="F306" s="159" t="s">
        <v>1085</v>
      </c>
      <c r="G306" s="160" t="s">
        <v>159</v>
      </c>
      <c r="H306" s="161">
        <v>1</v>
      </c>
      <c r="I306" s="161"/>
      <c r="J306" s="161"/>
      <c r="K306" s="162"/>
      <c r="L306" s="163"/>
      <c r="M306" s="164" t="s">
        <v>1</v>
      </c>
      <c r="N306" s="165" t="s">
        <v>39</v>
      </c>
      <c r="O306" s="152">
        <v>0</v>
      </c>
      <c r="P306" s="152">
        <f t="shared" si="63"/>
        <v>0</v>
      </c>
      <c r="Q306" s="152">
        <v>5.731E-2</v>
      </c>
      <c r="R306" s="152">
        <f t="shared" si="64"/>
        <v>5.731E-2</v>
      </c>
      <c r="S306" s="152">
        <v>0</v>
      </c>
      <c r="T306" s="153">
        <f t="shared" si="65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4" t="s">
        <v>275</v>
      </c>
      <c r="AT306" s="154" t="s">
        <v>229</v>
      </c>
      <c r="AU306" s="154" t="s">
        <v>86</v>
      </c>
      <c r="AY306" s="14" t="s">
        <v>154</v>
      </c>
      <c r="BE306" s="155">
        <f t="shared" si="66"/>
        <v>0</v>
      </c>
      <c r="BF306" s="155">
        <f t="shared" si="67"/>
        <v>0</v>
      </c>
      <c r="BG306" s="155">
        <f t="shared" si="68"/>
        <v>0</v>
      </c>
      <c r="BH306" s="155">
        <f t="shared" si="69"/>
        <v>0</v>
      </c>
      <c r="BI306" s="155">
        <f t="shared" si="70"/>
        <v>0</v>
      </c>
      <c r="BJ306" s="14" t="s">
        <v>86</v>
      </c>
      <c r="BK306" s="156">
        <f t="shared" si="71"/>
        <v>0</v>
      </c>
      <c r="BL306" s="14" t="s">
        <v>209</v>
      </c>
      <c r="BM306" s="154" t="s">
        <v>1086</v>
      </c>
    </row>
    <row r="307" spans="1:65" s="2" customFormat="1" ht="48" customHeight="1">
      <c r="A307" s="26"/>
      <c r="B307" s="143"/>
      <c r="C307" s="157" t="s">
        <v>1087</v>
      </c>
      <c r="D307" s="157" t="s">
        <v>229</v>
      </c>
      <c r="E307" s="158" t="s">
        <v>1088</v>
      </c>
      <c r="F307" s="159" t="s">
        <v>1089</v>
      </c>
      <c r="G307" s="160" t="s">
        <v>159</v>
      </c>
      <c r="H307" s="161">
        <v>1</v>
      </c>
      <c r="I307" s="161"/>
      <c r="J307" s="161"/>
      <c r="K307" s="162"/>
      <c r="L307" s="163"/>
      <c r="M307" s="164" t="s">
        <v>1</v>
      </c>
      <c r="N307" s="165" t="s">
        <v>39</v>
      </c>
      <c r="O307" s="152">
        <v>0</v>
      </c>
      <c r="P307" s="152">
        <f t="shared" si="63"/>
        <v>0</v>
      </c>
      <c r="Q307" s="152">
        <v>5.731E-2</v>
      </c>
      <c r="R307" s="152">
        <f t="shared" si="64"/>
        <v>5.731E-2</v>
      </c>
      <c r="S307" s="152">
        <v>0</v>
      </c>
      <c r="T307" s="153">
        <f t="shared" si="65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4" t="s">
        <v>275</v>
      </c>
      <c r="AT307" s="154" t="s">
        <v>229</v>
      </c>
      <c r="AU307" s="154" t="s">
        <v>86</v>
      </c>
      <c r="AY307" s="14" t="s">
        <v>154</v>
      </c>
      <c r="BE307" s="155">
        <f t="shared" si="66"/>
        <v>0</v>
      </c>
      <c r="BF307" s="155">
        <f t="shared" si="67"/>
        <v>0</v>
      </c>
      <c r="BG307" s="155">
        <f t="shared" si="68"/>
        <v>0</v>
      </c>
      <c r="BH307" s="155">
        <f t="shared" si="69"/>
        <v>0</v>
      </c>
      <c r="BI307" s="155">
        <f t="shared" si="70"/>
        <v>0</v>
      </c>
      <c r="BJ307" s="14" t="s">
        <v>86</v>
      </c>
      <c r="BK307" s="156">
        <f t="shared" si="71"/>
        <v>0</v>
      </c>
      <c r="BL307" s="14" t="s">
        <v>209</v>
      </c>
      <c r="BM307" s="154" t="s">
        <v>1090</v>
      </c>
    </row>
    <row r="308" spans="1:65" s="2" customFormat="1" ht="24" customHeight="1">
      <c r="A308" s="26"/>
      <c r="B308" s="143"/>
      <c r="C308" s="144" t="s">
        <v>1091</v>
      </c>
      <c r="D308" s="144" t="s">
        <v>157</v>
      </c>
      <c r="E308" s="145" t="s">
        <v>1092</v>
      </c>
      <c r="F308" s="146" t="s">
        <v>1093</v>
      </c>
      <c r="G308" s="147" t="s">
        <v>175</v>
      </c>
      <c r="H308" s="148">
        <v>7.8</v>
      </c>
      <c r="I308" s="148"/>
      <c r="J308" s="148"/>
      <c r="K308" s="149"/>
      <c r="L308" s="27"/>
      <c r="M308" s="150" t="s">
        <v>1</v>
      </c>
      <c r="N308" s="151" t="s">
        <v>39</v>
      </c>
      <c r="O308" s="152">
        <v>0.60707999999999995</v>
      </c>
      <c r="P308" s="152">
        <f t="shared" si="63"/>
        <v>4.7352239999999997</v>
      </c>
      <c r="Q308" s="152">
        <v>1.1E-4</v>
      </c>
      <c r="R308" s="152">
        <f t="shared" si="64"/>
        <v>8.5800000000000004E-4</v>
      </c>
      <c r="S308" s="152">
        <v>0</v>
      </c>
      <c r="T308" s="153">
        <f t="shared" si="65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4" t="s">
        <v>209</v>
      </c>
      <c r="AT308" s="154" t="s">
        <v>157</v>
      </c>
      <c r="AU308" s="154" t="s">
        <v>86</v>
      </c>
      <c r="AY308" s="14" t="s">
        <v>154</v>
      </c>
      <c r="BE308" s="155">
        <f t="shared" si="66"/>
        <v>0</v>
      </c>
      <c r="BF308" s="155">
        <f t="shared" si="67"/>
        <v>0</v>
      </c>
      <c r="BG308" s="155">
        <f t="shared" si="68"/>
        <v>0</v>
      </c>
      <c r="BH308" s="155">
        <f t="shared" si="69"/>
        <v>0</v>
      </c>
      <c r="BI308" s="155">
        <f t="shared" si="70"/>
        <v>0</v>
      </c>
      <c r="BJ308" s="14" t="s">
        <v>86</v>
      </c>
      <c r="BK308" s="156">
        <f t="shared" si="71"/>
        <v>0</v>
      </c>
      <c r="BL308" s="14" t="s">
        <v>209</v>
      </c>
      <c r="BM308" s="154" t="s">
        <v>1094</v>
      </c>
    </row>
    <row r="309" spans="1:65" s="2" customFormat="1" ht="24" customHeight="1">
      <c r="A309" s="26"/>
      <c r="B309" s="143"/>
      <c r="C309" s="144" t="s">
        <v>1095</v>
      </c>
      <c r="D309" s="144" t="s">
        <v>157</v>
      </c>
      <c r="E309" s="145" t="s">
        <v>465</v>
      </c>
      <c r="F309" s="146" t="s">
        <v>466</v>
      </c>
      <c r="G309" s="147" t="s">
        <v>159</v>
      </c>
      <c r="H309" s="148">
        <v>9</v>
      </c>
      <c r="I309" s="148"/>
      <c r="J309" s="148"/>
      <c r="K309" s="149"/>
      <c r="L309" s="27"/>
      <c r="M309" s="150" t="s">
        <v>1</v>
      </c>
      <c r="N309" s="151" t="s">
        <v>39</v>
      </c>
      <c r="O309" s="152">
        <v>0.40799999999999997</v>
      </c>
      <c r="P309" s="152">
        <f t="shared" si="63"/>
        <v>3.6719999999999997</v>
      </c>
      <c r="Q309" s="152">
        <v>0</v>
      </c>
      <c r="R309" s="152">
        <f t="shared" si="64"/>
        <v>0</v>
      </c>
      <c r="S309" s="152">
        <v>0</v>
      </c>
      <c r="T309" s="153">
        <f t="shared" si="65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4" t="s">
        <v>209</v>
      </c>
      <c r="AT309" s="154" t="s">
        <v>157</v>
      </c>
      <c r="AU309" s="154" t="s">
        <v>86</v>
      </c>
      <c r="AY309" s="14" t="s">
        <v>154</v>
      </c>
      <c r="BE309" s="155">
        <f t="shared" si="66"/>
        <v>0</v>
      </c>
      <c r="BF309" s="155">
        <f t="shared" si="67"/>
        <v>0</v>
      </c>
      <c r="BG309" s="155">
        <f t="shared" si="68"/>
        <v>0</v>
      </c>
      <c r="BH309" s="155">
        <f t="shared" si="69"/>
        <v>0</v>
      </c>
      <c r="BI309" s="155">
        <f t="shared" si="70"/>
        <v>0</v>
      </c>
      <c r="BJ309" s="14" t="s">
        <v>86</v>
      </c>
      <c r="BK309" s="156">
        <f t="shared" si="71"/>
        <v>0</v>
      </c>
      <c r="BL309" s="14" t="s">
        <v>209</v>
      </c>
      <c r="BM309" s="154" t="s">
        <v>1096</v>
      </c>
    </row>
    <row r="310" spans="1:65" s="2" customFormat="1" ht="24" customHeight="1">
      <c r="A310" s="26"/>
      <c r="B310" s="143"/>
      <c r="C310" s="157" t="s">
        <v>1097</v>
      </c>
      <c r="D310" s="157" t="s">
        <v>229</v>
      </c>
      <c r="E310" s="158" t="s">
        <v>473</v>
      </c>
      <c r="F310" s="159" t="s">
        <v>474</v>
      </c>
      <c r="G310" s="160" t="s">
        <v>159</v>
      </c>
      <c r="H310" s="161">
        <v>3</v>
      </c>
      <c r="I310" s="161"/>
      <c r="J310" s="161"/>
      <c r="K310" s="162"/>
      <c r="L310" s="163"/>
      <c r="M310" s="164" t="s">
        <v>1</v>
      </c>
      <c r="N310" s="165" t="s">
        <v>39</v>
      </c>
      <c r="O310" s="152">
        <v>0</v>
      </c>
      <c r="P310" s="152">
        <f t="shared" si="63"/>
        <v>0</v>
      </c>
      <c r="Q310" s="152">
        <v>2.5000000000000001E-2</v>
      </c>
      <c r="R310" s="152">
        <f t="shared" si="64"/>
        <v>7.5000000000000011E-2</v>
      </c>
      <c r="S310" s="152">
        <v>0</v>
      </c>
      <c r="T310" s="153">
        <f t="shared" si="65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4" t="s">
        <v>275</v>
      </c>
      <c r="AT310" s="154" t="s">
        <v>229</v>
      </c>
      <c r="AU310" s="154" t="s">
        <v>86</v>
      </c>
      <c r="AY310" s="14" t="s">
        <v>154</v>
      </c>
      <c r="BE310" s="155">
        <f t="shared" si="66"/>
        <v>0</v>
      </c>
      <c r="BF310" s="155">
        <f t="shared" si="67"/>
        <v>0</v>
      </c>
      <c r="BG310" s="155">
        <f t="shared" si="68"/>
        <v>0</v>
      </c>
      <c r="BH310" s="155">
        <f t="shared" si="69"/>
        <v>0</v>
      </c>
      <c r="BI310" s="155">
        <f t="shared" si="70"/>
        <v>0</v>
      </c>
      <c r="BJ310" s="14" t="s">
        <v>86</v>
      </c>
      <c r="BK310" s="156">
        <f t="shared" si="71"/>
        <v>0</v>
      </c>
      <c r="BL310" s="14" t="s">
        <v>209</v>
      </c>
      <c r="BM310" s="154" t="s">
        <v>1098</v>
      </c>
    </row>
    <row r="311" spans="1:65" s="2" customFormat="1" ht="24" customHeight="1">
      <c r="A311" s="26"/>
      <c r="B311" s="143"/>
      <c r="C311" s="157" t="s">
        <v>1099</v>
      </c>
      <c r="D311" s="157" t="s">
        <v>229</v>
      </c>
      <c r="E311" s="158" t="s">
        <v>1100</v>
      </c>
      <c r="F311" s="159" t="s">
        <v>1101</v>
      </c>
      <c r="G311" s="160" t="s">
        <v>159</v>
      </c>
      <c r="H311" s="161">
        <v>1</v>
      </c>
      <c r="I311" s="161"/>
      <c r="J311" s="161"/>
      <c r="K311" s="162"/>
      <c r="L311" s="163"/>
      <c r="M311" s="164" t="s">
        <v>1</v>
      </c>
      <c r="N311" s="165" t="s">
        <v>39</v>
      </c>
      <c r="O311" s="152">
        <v>0</v>
      </c>
      <c r="P311" s="152">
        <f t="shared" si="63"/>
        <v>0</v>
      </c>
      <c r="Q311" s="152">
        <v>2.5000000000000001E-2</v>
      </c>
      <c r="R311" s="152">
        <f t="shared" si="64"/>
        <v>2.5000000000000001E-2</v>
      </c>
      <c r="S311" s="152">
        <v>0</v>
      </c>
      <c r="T311" s="153">
        <f t="shared" si="65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4" t="s">
        <v>275</v>
      </c>
      <c r="AT311" s="154" t="s">
        <v>229</v>
      </c>
      <c r="AU311" s="154" t="s">
        <v>86</v>
      </c>
      <c r="AY311" s="14" t="s">
        <v>154</v>
      </c>
      <c r="BE311" s="155">
        <f t="shared" si="66"/>
        <v>0</v>
      </c>
      <c r="BF311" s="155">
        <f t="shared" si="67"/>
        <v>0</v>
      </c>
      <c r="BG311" s="155">
        <f t="shared" si="68"/>
        <v>0</v>
      </c>
      <c r="BH311" s="155">
        <f t="shared" si="69"/>
        <v>0</v>
      </c>
      <c r="BI311" s="155">
        <f t="shared" si="70"/>
        <v>0</v>
      </c>
      <c r="BJ311" s="14" t="s">
        <v>86</v>
      </c>
      <c r="BK311" s="156">
        <f t="shared" si="71"/>
        <v>0</v>
      </c>
      <c r="BL311" s="14" t="s">
        <v>209</v>
      </c>
      <c r="BM311" s="154" t="s">
        <v>1102</v>
      </c>
    </row>
    <row r="312" spans="1:65" s="2" customFormat="1" ht="24" customHeight="1">
      <c r="A312" s="26"/>
      <c r="B312" s="143"/>
      <c r="C312" s="157" t="s">
        <v>1103</v>
      </c>
      <c r="D312" s="157" t="s">
        <v>229</v>
      </c>
      <c r="E312" s="158" t="s">
        <v>1104</v>
      </c>
      <c r="F312" s="159" t="s">
        <v>1105</v>
      </c>
      <c r="G312" s="160" t="s">
        <v>159</v>
      </c>
      <c r="H312" s="161">
        <v>1</v>
      </c>
      <c r="I312" s="161"/>
      <c r="J312" s="161"/>
      <c r="K312" s="162"/>
      <c r="L312" s="163"/>
      <c r="M312" s="164" t="s">
        <v>1</v>
      </c>
      <c r="N312" s="165" t="s">
        <v>39</v>
      </c>
      <c r="O312" s="152">
        <v>0</v>
      </c>
      <c r="P312" s="152">
        <f t="shared" si="63"/>
        <v>0</v>
      </c>
      <c r="Q312" s="152">
        <v>2.5000000000000001E-2</v>
      </c>
      <c r="R312" s="152">
        <f t="shared" si="64"/>
        <v>2.5000000000000001E-2</v>
      </c>
      <c r="S312" s="152">
        <v>0</v>
      </c>
      <c r="T312" s="153">
        <f t="shared" si="65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4" t="s">
        <v>275</v>
      </c>
      <c r="AT312" s="154" t="s">
        <v>229</v>
      </c>
      <c r="AU312" s="154" t="s">
        <v>86</v>
      </c>
      <c r="AY312" s="14" t="s">
        <v>154</v>
      </c>
      <c r="BE312" s="155">
        <f t="shared" si="66"/>
        <v>0</v>
      </c>
      <c r="BF312" s="155">
        <f t="shared" si="67"/>
        <v>0</v>
      </c>
      <c r="BG312" s="155">
        <f t="shared" si="68"/>
        <v>0</v>
      </c>
      <c r="BH312" s="155">
        <f t="shared" si="69"/>
        <v>0</v>
      </c>
      <c r="BI312" s="155">
        <f t="shared" si="70"/>
        <v>0</v>
      </c>
      <c r="BJ312" s="14" t="s">
        <v>86</v>
      </c>
      <c r="BK312" s="156">
        <f t="shared" si="71"/>
        <v>0</v>
      </c>
      <c r="BL312" s="14" t="s">
        <v>209</v>
      </c>
      <c r="BM312" s="154" t="s">
        <v>1106</v>
      </c>
    </row>
    <row r="313" spans="1:65" s="2" customFormat="1" ht="24" customHeight="1">
      <c r="A313" s="26"/>
      <c r="B313" s="143"/>
      <c r="C313" s="157" t="s">
        <v>1107</v>
      </c>
      <c r="D313" s="157" t="s">
        <v>229</v>
      </c>
      <c r="E313" s="158" t="s">
        <v>1108</v>
      </c>
      <c r="F313" s="159" t="s">
        <v>1109</v>
      </c>
      <c r="G313" s="160" t="s">
        <v>159</v>
      </c>
      <c r="H313" s="161">
        <v>4</v>
      </c>
      <c r="I313" s="161"/>
      <c r="J313" s="161"/>
      <c r="K313" s="162"/>
      <c r="L313" s="163"/>
      <c r="M313" s="164" t="s">
        <v>1</v>
      </c>
      <c r="N313" s="165" t="s">
        <v>39</v>
      </c>
      <c r="O313" s="152">
        <v>0</v>
      </c>
      <c r="P313" s="152">
        <f t="shared" si="63"/>
        <v>0</v>
      </c>
      <c r="Q313" s="152">
        <v>2.5000000000000001E-2</v>
      </c>
      <c r="R313" s="152">
        <f t="shared" si="64"/>
        <v>0.1</v>
      </c>
      <c r="S313" s="152">
        <v>0</v>
      </c>
      <c r="T313" s="153">
        <f t="shared" si="65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4" t="s">
        <v>275</v>
      </c>
      <c r="AT313" s="154" t="s">
        <v>229</v>
      </c>
      <c r="AU313" s="154" t="s">
        <v>86</v>
      </c>
      <c r="AY313" s="14" t="s">
        <v>154</v>
      </c>
      <c r="BE313" s="155">
        <f t="shared" si="66"/>
        <v>0</v>
      </c>
      <c r="BF313" s="155">
        <f t="shared" si="67"/>
        <v>0</v>
      </c>
      <c r="BG313" s="155">
        <f t="shared" si="68"/>
        <v>0</v>
      </c>
      <c r="BH313" s="155">
        <f t="shared" si="69"/>
        <v>0</v>
      </c>
      <c r="BI313" s="155">
        <f t="shared" si="70"/>
        <v>0</v>
      </c>
      <c r="BJ313" s="14" t="s">
        <v>86</v>
      </c>
      <c r="BK313" s="156">
        <f t="shared" si="71"/>
        <v>0</v>
      </c>
      <c r="BL313" s="14" t="s">
        <v>209</v>
      </c>
      <c r="BM313" s="154" t="s">
        <v>1110</v>
      </c>
    </row>
    <row r="314" spans="1:65" s="2" customFormat="1" ht="24" customHeight="1">
      <c r="A314" s="26"/>
      <c r="B314" s="143"/>
      <c r="C314" s="144" t="s">
        <v>1111</v>
      </c>
      <c r="D314" s="144" t="s">
        <v>157</v>
      </c>
      <c r="E314" s="145" t="s">
        <v>477</v>
      </c>
      <c r="F314" s="146" t="s">
        <v>478</v>
      </c>
      <c r="G314" s="147" t="s">
        <v>159</v>
      </c>
      <c r="H314" s="148">
        <v>1</v>
      </c>
      <c r="I314" s="148"/>
      <c r="J314" s="148"/>
      <c r="K314" s="149"/>
      <c r="L314" s="27"/>
      <c r="M314" s="150" t="s">
        <v>1</v>
      </c>
      <c r="N314" s="151" t="s">
        <v>39</v>
      </c>
      <c r="O314" s="152">
        <v>0.66966000000000003</v>
      </c>
      <c r="P314" s="152">
        <f t="shared" si="63"/>
        <v>0.66966000000000003</v>
      </c>
      <c r="Q314" s="152">
        <v>0</v>
      </c>
      <c r="R314" s="152">
        <f t="shared" si="64"/>
        <v>0</v>
      </c>
      <c r="S314" s="152">
        <v>0</v>
      </c>
      <c r="T314" s="153">
        <f t="shared" si="65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4" t="s">
        <v>209</v>
      </c>
      <c r="AT314" s="154" t="s">
        <v>157</v>
      </c>
      <c r="AU314" s="154" t="s">
        <v>86</v>
      </c>
      <c r="AY314" s="14" t="s">
        <v>154</v>
      </c>
      <c r="BE314" s="155">
        <f t="shared" si="66"/>
        <v>0</v>
      </c>
      <c r="BF314" s="155">
        <f t="shared" si="67"/>
        <v>0</v>
      </c>
      <c r="BG314" s="155">
        <f t="shared" si="68"/>
        <v>0</v>
      </c>
      <c r="BH314" s="155">
        <f t="shared" si="69"/>
        <v>0</v>
      </c>
      <c r="BI314" s="155">
        <f t="shared" si="70"/>
        <v>0</v>
      </c>
      <c r="BJ314" s="14" t="s">
        <v>86</v>
      </c>
      <c r="BK314" s="156">
        <f t="shared" si="71"/>
        <v>0</v>
      </c>
      <c r="BL314" s="14" t="s">
        <v>209</v>
      </c>
      <c r="BM314" s="154" t="s">
        <v>1112</v>
      </c>
    </row>
    <row r="315" spans="1:65" s="2" customFormat="1" ht="24" customHeight="1">
      <c r="A315" s="26"/>
      <c r="B315" s="143"/>
      <c r="C315" s="157" t="s">
        <v>1113</v>
      </c>
      <c r="D315" s="157" t="s">
        <v>229</v>
      </c>
      <c r="E315" s="158" t="s">
        <v>481</v>
      </c>
      <c r="F315" s="159" t="s">
        <v>482</v>
      </c>
      <c r="G315" s="160" t="s">
        <v>159</v>
      </c>
      <c r="H315" s="161">
        <v>1</v>
      </c>
      <c r="I315" s="161"/>
      <c r="J315" s="161"/>
      <c r="K315" s="162"/>
      <c r="L315" s="163"/>
      <c r="M315" s="164" t="s">
        <v>1</v>
      </c>
      <c r="N315" s="165" t="s">
        <v>39</v>
      </c>
      <c r="O315" s="152">
        <v>0</v>
      </c>
      <c r="P315" s="152">
        <f t="shared" si="63"/>
        <v>0</v>
      </c>
      <c r="Q315" s="152">
        <v>2.5000000000000001E-2</v>
      </c>
      <c r="R315" s="152">
        <f t="shared" si="64"/>
        <v>2.5000000000000001E-2</v>
      </c>
      <c r="S315" s="152">
        <v>0</v>
      </c>
      <c r="T315" s="153">
        <f t="shared" si="65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4" t="s">
        <v>275</v>
      </c>
      <c r="AT315" s="154" t="s">
        <v>229</v>
      </c>
      <c r="AU315" s="154" t="s">
        <v>86</v>
      </c>
      <c r="AY315" s="14" t="s">
        <v>154</v>
      </c>
      <c r="BE315" s="155">
        <f t="shared" si="66"/>
        <v>0</v>
      </c>
      <c r="BF315" s="155">
        <f t="shared" si="67"/>
        <v>0</v>
      </c>
      <c r="BG315" s="155">
        <f t="shared" si="68"/>
        <v>0</v>
      </c>
      <c r="BH315" s="155">
        <f t="shared" si="69"/>
        <v>0</v>
      </c>
      <c r="BI315" s="155">
        <f t="shared" si="70"/>
        <v>0</v>
      </c>
      <c r="BJ315" s="14" t="s">
        <v>86</v>
      </c>
      <c r="BK315" s="156">
        <f t="shared" si="71"/>
        <v>0</v>
      </c>
      <c r="BL315" s="14" t="s">
        <v>209</v>
      </c>
      <c r="BM315" s="154" t="s">
        <v>1114</v>
      </c>
    </row>
    <row r="316" spans="1:65" s="2" customFormat="1" ht="24" customHeight="1">
      <c r="A316" s="26"/>
      <c r="B316" s="143"/>
      <c r="C316" s="144" t="s">
        <v>1115</v>
      </c>
      <c r="D316" s="144" t="s">
        <v>157</v>
      </c>
      <c r="E316" s="145" t="s">
        <v>489</v>
      </c>
      <c r="F316" s="146" t="s">
        <v>490</v>
      </c>
      <c r="G316" s="147" t="s">
        <v>159</v>
      </c>
      <c r="H316" s="148">
        <v>14</v>
      </c>
      <c r="I316" s="148"/>
      <c r="J316" s="148"/>
      <c r="K316" s="149"/>
      <c r="L316" s="27"/>
      <c r="M316" s="150" t="s">
        <v>1</v>
      </c>
      <c r="N316" s="151" t="s">
        <v>39</v>
      </c>
      <c r="O316" s="152">
        <v>0.115</v>
      </c>
      <c r="P316" s="152">
        <f t="shared" si="63"/>
        <v>1.61</v>
      </c>
      <c r="Q316" s="152">
        <v>0</v>
      </c>
      <c r="R316" s="152">
        <f t="shared" si="64"/>
        <v>0</v>
      </c>
      <c r="S316" s="152">
        <v>1E-3</v>
      </c>
      <c r="T316" s="153">
        <f t="shared" si="65"/>
        <v>1.4E-2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4" t="s">
        <v>209</v>
      </c>
      <c r="AT316" s="154" t="s">
        <v>157</v>
      </c>
      <c r="AU316" s="154" t="s">
        <v>86</v>
      </c>
      <c r="AY316" s="14" t="s">
        <v>154</v>
      </c>
      <c r="BE316" s="155">
        <f t="shared" si="66"/>
        <v>0</v>
      </c>
      <c r="BF316" s="155">
        <f t="shared" si="67"/>
        <v>0</v>
      </c>
      <c r="BG316" s="155">
        <f t="shared" si="68"/>
        <v>0</v>
      </c>
      <c r="BH316" s="155">
        <f t="shared" si="69"/>
        <v>0</v>
      </c>
      <c r="BI316" s="155">
        <f t="shared" si="70"/>
        <v>0</v>
      </c>
      <c r="BJ316" s="14" t="s">
        <v>86</v>
      </c>
      <c r="BK316" s="156">
        <f t="shared" si="71"/>
        <v>0</v>
      </c>
      <c r="BL316" s="14" t="s">
        <v>209</v>
      </c>
      <c r="BM316" s="154" t="s">
        <v>491</v>
      </c>
    </row>
    <row r="317" spans="1:65" s="2" customFormat="1" ht="24" customHeight="1">
      <c r="A317" s="26"/>
      <c r="B317" s="143"/>
      <c r="C317" s="144" t="s">
        <v>1116</v>
      </c>
      <c r="D317" s="144" t="s">
        <v>157</v>
      </c>
      <c r="E317" s="145" t="s">
        <v>493</v>
      </c>
      <c r="F317" s="146" t="s">
        <v>494</v>
      </c>
      <c r="G317" s="147" t="s">
        <v>159</v>
      </c>
      <c r="H317" s="148">
        <v>1</v>
      </c>
      <c r="I317" s="148"/>
      <c r="J317" s="148"/>
      <c r="K317" s="149"/>
      <c r="L317" s="27"/>
      <c r="M317" s="150" t="s">
        <v>1</v>
      </c>
      <c r="N317" s="151" t="s">
        <v>39</v>
      </c>
      <c r="O317" s="152">
        <v>0.156</v>
      </c>
      <c r="P317" s="152">
        <f t="shared" si="63"/>
        <v>0.156</v>
      </c>
      <c r="Q317" s="152">
        <v>0</v>
      </c>
      <c r="R317" s="152">
        <f t="shared" si="64"/>
        <v>0</v>
      </c>
      <c r="S317" s="152">
        <v>2E-3</v>
      </c>
      <c r="T317" s="153">
        <f t="shared" si="65"/>
        <v>2E-3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4" t="s">
        <v>209</v>
      </c>
      <c r="AT317" s="154" t="s">
        <v>157</v>
      </c>
      <c r="AU317" s="154" t="s">
        <v>86</v>
      </c>
      <c r="AY317" s="14" t="s">
        <v>154</v>
      </c>
      <c r="BE317" s="155">
        <f t="shared" si="66"/>
        <v>0</v>
      </c>
      <c r="BF317" s="155">
        <f t="shared" si="67"/>
        <v>0</v>
      </c>
      <c r="BG317" s="155">
        <f t="shared" si="68"/>
        <v>0</v>
      </c>
      <c r="BH317" s="155">
        <f t="shared" si="69"/>
        <v>0</v>
      </c>
      <c r="BI317" s="155">
        <f t="shared" si="70"/>
        <v>0</v>
      </c>
      <c r="BJ317" s="14" t="s">
        <v>86</v>
      </c>
      <c r="BK317" s="156">
        <f t="shared" si="71"/>
        <v>0</v>
      </c>
      <c r="BL317" s="14" t="s">
        <v>209</v>
      </c>
      <c r="BM317" s="154" t="s">
        <v>495</v>
      </c>
    </row>
    <row r="318" spans="1:65" s="2" customFormat="1" ht="24" customHeight="1">
      <c r="A318" s="26"/>
      <c r="B318" s="143"/>
      <c r="C318" s="144" t="s">
        <v>1117</v>
      </c>
      <c r="D318" s="144" t="s">
        <v>157</v>
      </c>
      <c r="E318" s="145" t="s">
        <v>497</v>
      </c>
      <c r="F318" s="146" t="s">
        <v>498</v>
      </c>
      <c r="G318" s="147" t="s">
        <v>159</v>
      </c>
      <c r="H318" s="148">
        <v>9</v>
      </c>
      <c r="I318" s="148"/>
      <c r="J318" s="148"/>
      <c r="K318" s="149"/>
      <c r="L318" s="27"/>
      <c r="M318" s="150" t="s">
        <v>1</v>
      </c>
      <c r="N318" s="151" t="s">
        <v>39</v>
      </c>
      <c r="O318" s="152">
        <v>0.31206</v>
      </c>
      <c r="P318" s="152">
        <f t="shared" si="63"/>
        <v>2.8085399999999998</v>
      </c>
      <c r="Q318" s="152">
        <v>0</v>
      </c>
      <c r="R318" s="152">
        <f t="shared" si="64"/>
        <v>0</v>
      </c>
      <c r="S318" s="152">
        <v>0</v>
      </c>
      <c r="T318" s="153">
        <f t="shared" si="65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4" t="s">
        <v>209</v>
      </c>
      <c r="AT318" s="154" t="s">
        <v>157</v>
      </c>
      <c r="AU318" s="154" t="s">
        <v>86</v>
      </c>
      <c r="AY318" s="14" t="s">
        <v>154</v>
      </c>
      <c r="BE318" s="155">
        <f t="shared" si="66"/>
        <v>0</v>
      </c>
      <c r="BF318" s="155">
        <f t="shared" si="67"/>
        <v>0</v>
      </c>
      <c r="BG318" s="155">
        <f t="shared" si="68"/>
        <v>0</v>
      </c>
      <c r="BH318" s="155">
        <f t="shared" si="69"/>
        <v>0</v>
      </c>
      <c r="BI318" s="155">
        <f t="shared" si="70"/>
        <v>0</v>
      </c>
      <c r="BJ318" s="14" t="s">
        <v>86</v>
      </c>
      <c r="BK318" s="156">
        <f t="shared" si="71"/>
        <v>0</v>
      </c>
      <c r="BL318" s="14" t="s">
        <v>209</v>
      </c>
      <c r="BM318" s="154" t="s">
        <v>1118</v>
      </c>
    </row>
    <row r="319" spans="1:65" s="2" customFormat="1" ht="24" customHeight="1">
      <c r="A319" s="26"/>
      <c r="B319" s="143"/>
      <c r="C319" s="157" t="s">
        <v>1119</v>
      </c>
      <c r="D319" s="157" t="s">
        <v>229</v>
      </c>
      <c r="E319" s="158" t="s">
        <v>501</v>
      </c>
      <c r="F319" s="159" t="s">
        <v>502</v>
      </c>
      <c r="G319" s="160" t="s">
        <v>159</v>
      </c>
      <c r="H319" s="161">
        <v>9</v>
      </c>
      <c r="I319" s="161"/>
      <c r="J319" s="161"/>
      <c r="K319" s="162"/>
      <c r="L319" s="163"/>
      <c r="M319" s="164" t="s">
        <v>1</v>
      </c>
      <c r="N319" s="165" t="s">
        <v>39</v>
      </c>
      <c r="O319" s="152">
        <v>0</v>
      </c>
      <c r="P319" s="152">
        <f t="shared" si="63"/>
        <v>0</v>
      </c>
      <c r="Q319" s="152">
        <v>2.9E-4</v>
      </c>
      <c r="R319" s="152">
        <f t="shared" si="64"/>
        <v>2.6099999999999999E-3</v>
      </c>
      <c r="S319" s="152">
        <v>0</v>
      </c>
      <c r="T319" s="153">
        <f t="shared" si="65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4" t="s">
        <v>275</v>
      </c>
      <c r="AT319" s="154" t="s">
        <v>229</v>
      </c>
      <c r="AU319" s="154" t="s">
        <v>86</v>
      </c>
      <c r="AY319" s="14" t="s">
        <v>154</v>
      </c>
      <c r="BE319" s="155">
        <f t="shared" si="66"/>
        <v>0</v>
      </c>
      <c r="BF319" s="155">
        <f t="shared" si="67"/>
        <v>0</v>
      </c>
      <c r="BG319" s="155">
        <f t="shared" si="68"/>
        <v>0</v>
      </c>
      <c r="BH319" s="155">
        <f t="shared" si="69"/>
        <v>0</v>
      </c>
      <c r="BI319" s="155">
        <f t="shared" si="70"/>
        <v>0</v>
      </c>
      <c r="BJ319" s="14" t="s">
        <v>86</v>
      </c>
      <c r="BK319" s="156">
        <f t="shared" si="71"/>
        <v>0</v>
      </c>
      <c r="BL319" s="14" t="s">
        <v>209</v>
      </c>
      <c r="BM319" s="154" t="s">
        <v>1120</v>
      </c>
    </row>
    <row r="320" spans="1:65" s="2" customFormat="1" ht="24" customHeight="1">
      <c r="A320" s="26"/>
      <c r="B320" s="143"/>
      <c r="C320" s="144" t="s">
        <v>1121</v>
      </c>
      <c r="D320" s="144" t="s">
        <v>157</v>
      </c>
      <c r="E320" s="145" t="s">
        <v>505</v>
      </c>
      <c r="F320" s="146" t="s">
        <v>506</v>
      </c>
      <c r="G320" s="147" t="s">
        <v>159</v>
      </c>
      <c r="H320" s="148">
        <v>1</v>
      </c>
      <c r="I320" s="148"/>
      <c r="J320" s="148"/>
      <c r="K320" s="149"/>
      <c r="L320" s="27"/>
      <c r="M320" s="150" t="s">
        <v>1</v>
      </c>
      <c r="N320" s="151" t="s">
        <v>39</v>
      </c>
      <c r="O320" s="152">
        <v>0.62405999999999995</v>
      </c>
      <c r="P320" s="152">
        <f t="shared" si="63"/>
        <v>0.62405999999999995</v>
      </c>
      <c r="Q320" s="152">
        <v>0</v>
      </c>
      <c r="R320" s="152">
        <f t="shared" si="64"/>
        <v>0</v>
      </c>
      <c r="S320" s="152">
        <v>0</v>
      </c>
      <c r="T320" s="153">
        <f t="shared" si="65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4" t="s">
        <v>209</v>
      </c>
      <c r="AT320" s="154" t="s">
        <v>157</v>
      </c>
      <c r="AU320" s="154" t="s">
        <v>86</v>
      </c>
      <c r="AY320" s="14" t="s">
        <v>154</v>
      </c>
      <c r="BE320" s="155">
        <f t="shared" si="66"/>
        <v>0</v>
      </c>
      <c r="BF320" s="155">
        <f t="shared" si="67"/>
        <v>0</v>
      </c>
      <c r="BG320" s="155">
        <f t="shared" si="68"/>
        <v>0</v>
      </c>
      <c r="BH320" s="155">
        <f t="shared" si="69"/>
        <v>0</v>
      </c>
      <c r="BI320" s="155">
        <f t="shared" si="70"/>
        <v>0</v>
      </c>
      <c r="BJ320" s="14" t="s">
        <v>86</v>
      </c>
      <c r="BK320" s="156">
        <f t="shared" si="71"/>
        <v>0</v>
      </c>
      <c r="BL320" s="14" t="s">
        <v>209</v>
      </c>
      <c r="BM320" s="154" t="s">
        <v>1122</v>
      </c>
    </row>
    <row r="321" spans="1:65" s="2" customFormat="1" ht="24" customHeight="1">
      <c r="A321" s="26"/>
      <c r="B321" s="143"/>
      <c r="C321" s="157" t="s">
        <v>1123</v>
      </c>
      <c r="D321" s="157" t="s">
        <v>229</v>
      </c>
      <c r="E321" s="158" t="s">
        <v>509</v>
      </c>
      <c r="F321" s="159" t="s">
        <v>510</v>
      </c>
      <c r="G321" s="160" t="s">
        <v>159</v>
      </c>
      <c r="H321" s="161">
        <v>1</v>
      </c>
      <c r="I321" s="161"/>
      <c r="J321" s="161"/>
      <c r="K321" s="162"/>
      <c r="L321" s="163"/>
      <c r="M321" s="164" t="s">
        <v>1</v>
      </c>
      <c r="N321" s="165" t="s">
        <v>39</v>
      </c>
      <c r="O321" s="152">
        <v>0</v>
      </c>
      <c r="P321" s="152">
        <f t="shared" si="63"/>
        <v>0</v>
      </c>
      <c r="Q321" s="152">
        <v>2.9E-4</v>
      </c>
      <c r="R321" s="152">
        <f t="shared" si="64"/>
        <v>2.9E-4</v>
      </c>
      <c r="S321" s="152">
        <v>0</v>
      </c>
      <c r="T321" s="153">
        <f t="shared" si="65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4" t="s">
        <v>275</v>
      </c>
      <c r="AT321" s="154" t="s">
        <v>229</v>
      </c>
      <c r="AU321" s="154" t="s">
        <v>86</v>
      </c>
      <c r="AY321" s="14" t="s">
        <v>154</v>
      </c>
      <c r="BE321" s="155">
        <f t="shared" si="66"/>
        <v>0</v>
      </c>
      <c r="BF321" s="155">
        <f t="shared" si="67"/>
        <v>0</v>
      </c>
      <c r="BG321" s="155">
        <f t="shared" si="68"/>
        <v>0</v>
      </c>
      <c r="BH321" s="155">
        <f t="shared" si="69"/>
        <v>0</v>
      </c>
      <c r="BI321" s="155">
        <f t="shared" si="70"/>
        <v>0</v>
      </c>
      <c r="BJ321" s="14" t="s">
        <v>86</v>
      </c>
      <c r="BK321" s="156">
        <f t="shared" si="71"/>
        <v>0</v>
      </c>
      <c r="BL321" s="14" t="s">
        <v>209</v>
      </c>
      <c r="BM321" s="154" t="s">
        <v>1124</v>
      </c>
    </row>
    <row r="322" spans="1:65" s="2" customFormat="1" ht="24" customHeight="1">
      <c r="A322" s="26"/>
      <c r="B322" s="143"/>
      <c r="C322" s="144" t="s">
        <v>1125</v>
      </c>
      <c r="D322" s="144" t="s">
        <v>157</v>
      </c>
      <c r="E322" s="145" t="s">
        <v>1126</v>
      </c>
      <c r="F322" s="146" t="s">
        <v>1127</v>
      </c>
      <c r="G322" s="147" t="s">
        <v>159</v>
      </c>
      <c r="H322" s="148">
        <v>2</v>
      </c>
      <c r="I322" s="148"/>
      <c r="J322" s="148"/>
      <c r="K322" s="149"/>
      <c r="L322" s="27"/>
      <c r="M322" s="150" t="s">
        <v>1</v>
      </c>
      <c r="N322" s="151" t="s">
        <v>39</v>
      </c>
      <c r="O322" s="152">
        <v>0.46145999999999998</v>
      </c>
      <c r="P322" s="152">
        <f t="shared" si="63"/>
        <v>0.92291999999999996</v>
      </c>
      <c r="Q322" s="152">
        <v>4.5936000000000002E-5</v>
      </c>
      <c r="R322" s="152">
        <f t="shared" si="64"/>
        <v>9.1872000000000004E-5</v>
      </c>
      <c r="S322" s="152">
        <v>0</v>
      </c>
      <c r="T322" s="153">
        <f t="shared" si="65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4" t="s">
        <v>209</v>
      </c>
      <c r="AT322" s="154" t="s">
        <v>157</v>
      </c>
      <c r="AU322" s="154" t="s">
        <v>86</v>
      </c>
      <c r="AY322" s="14" t="s">
        <v>154</v>
      </c>
      <c r="BE322" s="155">
        <f t="shared" si="66"/>
        <v>0</v>
      </c>
      <c r="BF322" s="155">
        <f t="shared" si="67"/>
        <v>0</v>
      </c>
      <c r="BG322" s="155">
        <f t="shared" si="68"/>
        <v>0</v>
      </c>
      <c r="BH322" s="155">
        <f t="shared" si="69"/>
        <v>0</v>
      </c>
      <c r="BI322" s="155">
        <f t="shared" si="70"/>
        <v>0</v>
      </c>
      <c r="BJ322" s="14" t="s">
        <v>86</v>
      </c>
      <c r="BK322" s="156">
        <f t="shared" si="71"/>
        <v>0</v>
      </c>
      <c r="BL322" s="14" t="s">
        <v>209</v>
      </c>
      <c r="BM322" s="154" t="s">
        <v>1128</v>
      </c>
    </row>
    <row r="323" spans="1:65" s="2" customFormat="1" ht="24" customHeight="1">
      <c r="A323" s="26"/>
      <c r="B323" s="143"/>
      <c r="C323" s="157" t="s">
        <v>1129</v>
      </c>
      <c r="D323" s="157" t="s">
        <v>229</v>
      </c>
      <c r="E323" s="158" t="s">
        <v>1130</v>
      </c>
      <c r="F323" s="159" t="s">
        <v>2492</v>
      </c>
      <c r="G323" s="160" t="s">
        <v>175</v>
      </c>
      <c r="H323" s="161">
        <v>2.8</v>
      </c>
      <c r="I323" s="161"/>
      <c r="J323" s="161"/>
      <c r="K323" s="162"/>
      <c r="L323" s="163"/>
      <c r="M323" s="164" t="s">
        <v>1</v>
      </c>
      <c r="N323" s="165" t="s">
        <v>39</v>
      </c>
      <c r="O323" s="152">
        <v>0</v>
      </c>
      <c r="P323" s="152">
        <f t="shared" si="63"/>
        <v>0</v>
      </c>
      <c r="Q323" s="152">
        <v>2.3400000000000001E-3</v>
      </c>
      <c r="R323" s="152">
        <f t="shared" si="64"/>
        <v>6.5519999999999997E-3</v>
      </c>
      <c r="S323" s="152">
        <v>0</v>
      </c>
      <c r="T323" s="153">
        <f t="shared" si="65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4" t="s">
        <v>275</v>
      </c>
      <c r="AT323" s="154" t="s">
        <v>229</v>
      </c>
      <c r="AU323" s="154" t="s">
        <v>86</v>
      </c>
      <c r="AY323" s="14" t="s">
        <v>154</v>
      </c>
      <c r="BE323" s="155">
        <f t="shared" si="66"/>
        <v>0</v>
      </c>
      <c r="BF323" s="155">
        <f t="shared" si="67"/>
        <v>0</v>
      </c>
      <c r="BG323" s="155">
        <f t="shared" si="68"/>
        <v>0</v>
      </c>
      <c r="BH323" s="155">
        <f t="shared" si="69"/>
        <v>0</v>
      </c>
      <c r="BI323" s="155">
        <f t="shared" si="70"/>
        <v>0</v>
      </c>
      <c r="BJ323" s="14" t="s">
        <v>86</v>
      </c>
      <c r="BK323" s="156">
        <f t="shared" si="71"/>
        <v>0</v>
      </c>
      <c r="BL323" s="14" t="s">
        <v>209</v>
      </c>
      <c r="BM323" s="154" t="s">
        <v>1131</v>
      </c>
    </row>
    <row r="324" spans="1:65" s="2" customFormat="1" ht="24" customHeight="1">
      <c r="A324" s="26"/>
      <c r="B324" s="143"/>
      <c r="C324" s="157" t="s">
        <v>1132</v>
      </c>
      <c r="D324" s="157" t="s">
        <v>229</v>
      </c>
      <c r="E324" s="158" t="s">
        <v>1133</v>
      </c>
      <c r="F324" s="159" t="s">
        <v>1134</v>
      </c>
      <c r="G324" s="160" t="s">
        <v>159</v>
      </c>
      <c r="H324" s="161">
        <v>2</v>
      </c>
      <c r="I324" s="161"/>
      <c r="J324" s="161"/>
      <c r="K324" s="162"/>
      <c r="L324" s="163"/>
      <c r="M324" s="164" t="s">
        <v>1</v>
      </c>
      <c r="N324" s="165" t="s">
        <v>39</v>
      </c>
      <c r="O324" s="152">
        <v>0</v>
      </c>
      <c r="P324" s="152">
        <f t="shared" si="63"/>
        <v>0</v>
      </c>
      <c r="Q324" s="152">
        <v>1E-4</v>
      </c>
      <c r="R324" s="152">
        <f t="shared" si="64"/>
        <v>2.0000000000000001E-4</v>
      </c>
      <c r="S324" s="152">
        <v>0</v>
      </c>
      <c r="T324" s="153">
        <f t="shared" si="65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4" t="s">
        <v>275</v>
      </c>
      <c r="AT324" s="154" t="s">
        <v>229</v>
      </c>
      <c r="AU324" s="154" t="s">
        <v>86</v>
      </c>
      <c r="AY324" s="14" t="s">
        <v>154</v>
      </c>
      <c r="BE324" s="155">
        <f t="shared" si="66"/>
        <v>0</v>
      </c>
      <c r="BF324" s="155">
        <f t="shared" si="67"/>
        <v>0</v>
      </c>
      <c r="BG324" s="155">
        <f t="shared" si="68"/>
        <v>0</v>
      </c>
      <c r="BH324" s="155">
        <f t="shared" si="69"/>
        <v>0</v>
      </c>
      <c r="BI324" s="155">
        <f t="shared" si="70"/>
        <v>0</v>
      </c>
      <c r="BJ324" s="14" t="s">
        <v>86</v>
      </c>
      <c r="BK324" s="156">
        <f t="shared" si="71"/>
        <v>0</v>
      </c>
      <c r="BL324" s="14" t="s">
        <v>209</v>
      </c>
      <c r="BM324" s="154" t="s">
        <v>1135</v>
      </c>
    </row>
    <row r="325" spans="1:65" s="2" customFormat="1" ht="24" customHeight="1">
      <c r="A325" s="26"/>
      <c r="B325" s="143"/>
      <c r="C325" s="144" t="s">
        <v>1136</v>
      </c>
      <c r="D325" s="144" t="s">
        <v>157</v>
      </c>
      <c r="E325" s="145" t="s">
        <v>513</v>
      </c>
      <c r="F325" s="146" t="s">
        <v>514</v>
      </c>
      <c r="G325" s="147" t="s">
        <v>159</v>
      </c>
      <c r="H325" s="148">
        <v>68</v>
      </c>
      <c r="I325" s="148"/>
      <c r="J325" s="148"/>
      <c r="K325" s="149"/>
      <c r="L325" s="27"/>
      <c r="M325" s="150" t="s">
        <v>1</v>
      </c>
      <c r="N325" s="151" t="s">
        <v>39</v>
      </c>
      <c r="O325" s="152">
        <v>0.46184999999999998</v>
      </c>
      <c r="P325" s="152">
        <f t="shared" si="63"/>
        <v>31.405799999999999</v>
      </c>
      <c r="Q325" s="152">
        <v>2.6400000000000002E-4</v>
      </c>
      <c r="R325" s="152">
        <f t="shared" si="64"/>
        <v>1.7952000000000003E-2</v>
      </c>
      <c r="S325" s="152">
        <v>0</v>
      </c>
      <c r="T325" s="153">
        <f t="shared" si="65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4" t="s">
        <v>209</v>
      </c>
      <c r="AT325" s="154" t="s">
        <v>157</v>
      </c>
      <c r="AU325" s="154" t="s">
        <v>86</v>
      </c>
      <c r="AY325" s="14" t="s">
        <v>154</v>
      </c>
      <c r="BE325" s="155">
        <f t="shared" si="66"/>
        <v>0</v>
      </c>
      <c r="BF325" s="155">
        <f t="shared" si="67"/>
        <v>0</v>
      </c>
      <c r="BG325" s="155">
        <f t="shared" si="68"/>
        <v>0</v>
      </c>
      <c r="BH325" s="155">
        <f t="shared" si="69"/>
        <v>0</v>
      </c>
      <c r="BI325" s="155">
        <f t="shared" si="70"/>
        <v>0</v>
      </c>
      <c r="BJ325" s="14" t="s">
        <v>86</v>
      </c>
      <c r="BK325" s="156">
        <f t="shared" si="71"/>
        <v>0</v>
      </c>
      <c r="BL325" s="14" t="s">
        <v>209</v>
      </c>
      <c r="BM325" s="154" t="s">
        <v>1137</v>
      </c>
    </row>
    <row r="326" spans="1:65" s="2" customFormat="1" ht="24" customHeight="1">
      <c r="A326" s="26"/>
      <c r="B326" s="143"/>
      <c r="C326" s="144" t="s">
        <v>1138</v>
      </c>
      <c r="D326" s="144" t="s">
        <v>157</v>
      </c>
      <c r="E326" s="145" t="s">
        <v>1139</v>
      </c>
      <c r="F326" s="146" t="s">
        <v>1140</v>
      </c>
      <c r="G326" s="147" t="s">
        <v>159</v>
      </c>
      <c r="H326" s="148">
        <v>3</v>
      </c>
      <c r="I326" s="148"/>
      <c r="J326" s="148"/>
      <c r="K326" s="149"/>
      <c r="L326" s="27"/>
      <c r="M326" s="150" t="s">
        <v>1</v>
      </c>
      <c r="N326" s="151" t="s">
        <v>39</v>
      </c>
      <c r="O326" s="152">
        <v>0.62816000000000005</v>
      </c>
      <c r="P326" s="152">
        <f t="shared" si="63"/>
        <v>1.8844800000000002</v>
      </c>
      <c r="Q326" s="152">
        <v>3.0400000000000002E-4</v>
      </c>
      <c r="R326" s="152">
        <f t="shared" si="64"/>
        <v>9.1200000000000005E-4</v>
      </c>
      <c r="S326" s="152">
        <v>0</v>
      </c>
      <c r="T326" s="153">
        <f t="shared" si="65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4" t="s">
        <v>209</v>
      </c>
      <c r="AT326" s="154" t="s">
        <v>157</v>
      </c>
      <c r="AU326" s="154" t="s">
        <v>86</v>
      </c>
      <c r="AY326" s="14" t="s">
        <v>154</v>
      </c>
      <c r="BE326" s="155">
        <f t="shared" si="66"/>
        <v>0</v>
      </c>
      <c r="BF326" s="155">
        <f t="shared" si="67"/>
        <v>0</v>
      </c>
      <c r="BG326" s="155">
        <f t="shared" si="68"/>
        <v>0</v>
      </c>
      <c r="BH326" s="155">
        <f t="shared" si="69"/>
        <v>0</v>
      </c>
      <c r="BI326" s="155">
        <f t="shared" si="70"/>
        <v>0</v>
      </c>
      <c r="BJ326" s="14" t="s">
        <v>86</v>
      </c>
      <c r="BK326" s="156">
        <f t="shared" si="71"/>
        <v>0</v>
      </c>
      <c r="BL326" s="14" t="s">
        <v>209</v>
      </c>
      <c r="BM326" s="154" t="s">
        <v>1141</v>
      </c>
    </row>
    <row r="327" spans="1:65" s="2" customFormat="1" ht="24" customHeight="1">
      <c r="A327" s="26"/>
      <c r="B327" s="143"/>
      <c r="C327" s="157" t="s">
        <v>1142</v>
      </c>
      <c r="D327" s="157" t="s">
        <v>229</v>
      </c>
      <c r="E327" s="158" t="s">
        <v>517</v>
      </c>
      <c r="F327" s="159" t="s">
        <v>518</v>
      </c>
      <c r="G327" s="160" t="s">
        <v>175</v>
      </c>
      <c r="H327" s="161">
        <v>88.5</v>
      </c>
      <c r="I327" s="161"/>
      <c r="J327" s="161"/>
      <c r="K327" s="162"/>
      <c r="L327" s="163"/>
      <c r="M327" s="164" t="s">
        <v>1</v>
      </c>
      <c r="N327" s="165" t="s">
        <v>39</v>
      </c>
      <c r="O327" s="152">
        <v>0</v>
      </c>
      <c r="P327" s="152">
        <f t="shared" si="63"/>
        <v>0</v>
      </c>
      <c r="Q327" s="152">
        <v>9.7999999999999997E-4</v>
      </c>
      <c r="R327" s="152">
        <f t="shared" si="64"/>
        <v>8.6730000000000002E-2</v>
      </c>
      <c r="S327" s="152">
        <v>0</v>
      </c>
      <c r="T327" s="153">
        <f t="shared" si="65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4" t="s">
        <v>275</v>
      </c>
      <c r="AT327" s="154" t="s">
        <v>229</v>
      </c>
      <c r="AU327" s="154" t="s">
        <v>86</v>
      </c>
      <c r="AY327" s="14" t="s">
        <v>154</v>
      </c>
      <c r="BE327" s="155">
        <f t="shared" si="66"/>
        <v>0</v>
      </c>
      <c r="BF327" s="155">
        <f t="shared" si="67"/>
        <v>0</v>
      </c>
      <c r="BG327" s="155">
        <f t="shared" si="68"/>
        <v>0</v>
      </c>
      <c r="BH327" s="155">
        <f t="shared" si="69"/>
        <v>0</v>
      </c>
      <c r="BI327" s="155">
        <f t="shared" si="70"/>
        <v>0</v>
      </c>
      <c r="BJ327" s="14" t="s">
        <v>86</v>
      </c>
      <c r="BK327" s="156">
        <f t="shared" si="71"/>
        <v>0</v>
      </c>
      <c r="BL327" s="14" t="s">
        <v>209</v>
      </c>
      <c r="BM327" s="154" t="s">
        <v>1143</v>
      </c>
    </row>
    <row r="328" spans="1:65" s="2" customFormat="1" ht="24" customHeight="1">
      <c r="A328" s="26"/>
      <c r="B328" s="143"/>
      <c r="C328" s="157" t="s">
        <v>1144</v>
      </c>
      <c r="D328" s="157" t="s">
        <v>229</v>
      </c>
      <c r="E328" s="158" t="s">
        <v>521</v>
      </c>
      <c r="F328" s="159" t="s">
        <v>522</v>
      </c>
      <c r="G328" s="160" t="s">
        <v>159</v>
      </c>
      <c r="H328" s="161">
        <v>71</v>
      </c>
      <c r="I328" s="161"/>
      <c r="J328" s="161"/>
      <c r="K328" s="162"/>
      <c r="L328" s="163"/>
      <c r="M328" s="164" t="s">
        <v>1</v>
      </c>
      <c r="N328" s="165" t="s">
        <v>39</v>
      </c>
      <c r="O328" s="152">
        <v>0</v>
      </c>
      <c r="P328" s="152">
        <f t="shared" si="63"/>
        <v>0</v>
      </c>
      <c r="Q328" s="152">
        <v>1E-4</v>
      </c>
      <c r="R328" s="152">
        <f t="shared" si="64"/>
        <v>7.1000000000000004E-3</v>
      </c>
      <c r="S328" s="152">
        <v>0</v>
      </c>
      <c r="T328" s="153">
        <f t="shared" si="65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4" t="s">
        <v>275</v>
      </c>
      <c r="AT328" s="154" t="s">
        <v>229</v>
      </c>
      <c r="AU328" s="154" t="s">
        <v>86</v>
      </c>
      <c r="AY328" s="14" t="s">
        <v>154</v>
      </c>
      <c r="BE328" s="155">
        <f t="shared" si="66"/>
        <v>0</v>
      </c>
      <c r="BF328" s="155">
        <f t="shared" si="67"/>
        <v>0</v>
      </c>
      <c r="BG328" s="155">
        <f t="shared" si="68"/>
        <v>0</v>
      </c>
      <c r="BH328" s="155">
        <f t="shared" si="69"/>
        <v>0</v>
      </c>
      <c r="BI328" s="155">
        <f t="shared" si="70"/>
        <v>0</v>
      </c>
      <c r="BJ328" s="14" t="s">
        <v>86</v>
      </c>
      <c r="BK328" s="156">
        <f t="shared" si="71"/>
        <v>0</v>
      </c>
      <c r="BL328" s="14" t="s">
        <v>209</v>
      </c>
      <c r="BM328" s="154" t="s">
        <v>1145</v>
      </c>
    </row>
    <row r="329" spans="1:65" s="2" customFormat="1" ht="24" customHeight="1">
      <c r="A329" s="26"/>
      <c r="B329" s="143"/>
      <c r="C329" s="144" t="s">
        <v>1146</v>
      </c>
      <c r="D329" s="144" t="s">
        <v>157</v>
      </c>
      <c r="E329" s="145" t="s">
        <v>525</v>
      </c>
      <c r="F329" s="146" t="s">
        <v>526</v>
      </c>
      <c r="G329" s="147" t="s">
        <v>159</v>
      </c>
      <c r="H329" s="148">
        <v>9</v>
      </c>
      <c r="I329" s="148"/>
      <c r="J329" s="148"/>
      <c r="K329" s="149"/>
      <c r="L329" s="27"/>
      <c r="M329" s="150" t="s">
        <v>1</v>
      </c>
      <c r="N329" s="151" t="s">
        <v>39</v>
      </c>
      <c r="O329" s="152">
        <v>2.5507200000000001</v>
      </c>
      <c r="P329" s="152">
        <f t="shared" si="63"/>
        <v>22.956479999999999</v>
      </c>
      <c r="Q329" s="152">
        <v>4.4999999999999999E-4</v>
      </c>
      <c r="R329" s="152">
        <f t="shared" si="64"/>
        <v>4.0499999999999998E-3</v>
      </c>
      <c r="S329" s="152">
        <v>0</v>
      </c>
      <c r="T329" s="153">
        <f t="shared" si="65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4" t="s">
        <v>209</v>
      </c>
      <c r="AT329" s="154" t="s">
        <v>157</v>
      </c>
      <c r="AU329" s="154" t="s">
        <v>86</v>
      </c>
      <c r="AY329" s="14" t="s">
        <v>154</v>
      </c>
      <c r="BE329" s="155">
        <f t="shared" si="66"/>
        <v>0</v>
      </c>
      <c r="BF329" s="155">
        <f t="shared" si="67"/>
        <v>0</v>
      </c>
      <c r="BG329" s="155">
        <f t="shared" si="68"/>
        <v>0</v>
      </c>
      <c r="BH329" s="155">
        <f t="shared" si="69"/>
        <v>0</v>
      </c>
      <c r="BI329" s="155">
        <f t="shared" si="70"/>
        <v>0</v>
      </c>
      <c r="BJ329" s="14" t="s">
        <v>86</v>
      </c>
      <c r="BK329" s="156">
        <f t="shared" si="71"/>
        <v>0</v>
      </c>
      <c r="BL329" s="14" t="s">
        <v>209</v>
      </c>
      <c r="BM329" s="154" t="s">
        <v>1147</v>
      </c>
    </row>
    <row r="330" spans="1:65" s="2" customFormat="1" ht="24" customHeight="1">
      <c r="A330" s="26"/>
      <c r="B330" s="143"/>
      <c r="C330" s="157" t="s">
        <v>1148</v>
      </c>
      <c r="D330" s="157" t="s">
        <v>229</v>
      </c>
      <c r="E330" s="158" t="s">
        <v>533</v>
      </c>
      <c r="F330" s="159" t="s">
        <v>534</v>
      </c>
      <c r="G330" s="160" t="s">
        <v>159</v>
      </c>
      <c r="H330" s="161">
        <v>3</v>
      </c>
      <c r="I330" s="161"/>
      <c r="J330" s="161"/>
      <c r="K330" s="162"/>
      <c r="L330" s="163"/>
      <c r="M330" s="164" t="s">
        <v>1</v>
      </c>
      <c r="N330" s="165" t="s">
        <v>39</v>
      </c>
      <c r="O330" s="152">
        <v>0</v>
      </c>
      <c r="P330" s="152">
        <f t="shared" si="63"/>
        <v>0</v>
      </c>
      <c r="Q330" s="152">
        <v>1.4999999999999999E-2</v>
      </c>
      <c r="R330" s="152">
        <f t="shared" si="64"/>
        <v>4.4999999999999998E-2</v>
      </c>
      <c r="S330" s="152">
        <v>0</v>
      </c>
      <c r="T330" s="153">
        <f t="shared" si="65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4" t="s">
        <v>275</v>
      </c>
      <c r="AT330" s="154" t="s">
        <v>229</v>
      </c>
      <c r="AU330" s="154" t="s">
        <v>86</v>
      </c>
      <c r="AY330" s="14" t="s">
        <v>154</v>
      </c>
      <c r="BE330" s="155">
        <f t="shared" si="66"/>
        <v>0</v>
      </c>
      <c r="BF330" s="155">
        <f t="shared" si="67"/>
        <v>0</v>
      </c>
      <c r="BG330" s="155">
        <f t="shared" si="68"/>
        <v>0</v>
      </c>
      <c r="BH330" s="155">
        <f t="shared" si="69"/>
        <v>0</v>
      </c>
      <c r="BI330" s="155">
        <f t="shared" si="70"/>
        <v>0</v>
      </c>
      <c r="BJ330" s="14" t="s">
        <v>86</v>
      </c>
      <c r="BK330" s="156">
        <f t="shared" si="71"/>
        <v>0</v>
      </c>
      <c r="BL330" s="14" t="s">
        <v>209</v>
      </c>
      <c r="BM330" s="154" t="s">
        <v>1149</v>
      </c>
    </row>
    <row r="331" spans="1:65" s="2" customFormat="1" ht="24" customHeight="1">
      <c r="A331" s="26"/>
      <c r="B331" s="143"/>
      <c r="C331" s="157" t="s">
        <v>1150</v>
      </c>
      <c r="D331" s="157" t="s">
        <v>229</v>
      </c>
      <c r="E331" s="158" t="s">
        <v>1151</v>
      </c>
      <c r="F331" s="159" t="s">
        <v>1152</v>
      </c>
      <c r="G331" s="160" t="s">
        <v>159</v>
      </c>
      <c r="H331" s="161">
        <v>1</v>
      </c>
      <c r="I331" s="161"/>
      <c r="J331" s="161"/>
      <c r="K331" s="162"/>
      <c r="L331" s="163"/>
      <c r="M331" s="164" t="s">
        <v>1</v>
      </c>
      <c r="N331" s="165" t="s">
        <v>39</v>
      </c>
      <c r="O331" s="152">
        <v>0</v>
      </c>
      <c r="P331" s="152">
        <f t="shared" si="63"/>
        <v>0</v>
      </c>
      <c r="Q331" s="152">
        <v>1.4999999999999999E-2</v>
      </c>
      <c r="R331" s="152">
        <f t="shared" si="64"/>
        <v>1.4999999999999999E-2</v>
      </c>
      <c r="S331" s="152">
        <v>0</v>
      </c>
      <c r="T331" s="153">
        <f t="shared" si="65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4" t="s">
        <v>275</v>
      </c>
      <c r="AT331" s="154" t="s">
        <v>229</v>
      </c>
      <c r="AU331" s="154" t="s">
        <v>86</v>
      </c>
      <c r="AY331" s="14" t="s">
        <v>154</v>
      </c>
      <c r="BE331" s="155">
        <f t="shared" si="66"/>
        <v>0</v>
      </c>
      <c r="BF331" s="155">
        <f t="shared" si="67"/>
        <v>0</v>
      </c>
      <c r="BG331" s="155">
        <f t="shared" si="68"/>
        <v>0</v>
      </c>
      <c r="BH331" s="155">
        <f t="shared" si="69"/>
        <v>0</v>
      </c>
      <c r="BI331" s="155">
        <f t="shared" si="70"/>
        <v>0</v>
      </c>
      <c r="BJ331" s="14" t="s">
        <v>86</v>
      </c>
      <c r="BK331" s="156">
        <f t="shared" si="71"/>
        <v>0</v>
      </c>
      <c r="BL331" s="14" t="s">
        <v>209</v>
      </c>
      <c r="BM331" s="154" t="s">
        <v>1153</v>
      </c>
    </row>
    <row r="332" spans="1:65" s="2" customFormat="1" ht="36" customHeight="1">
      <c r="A332" s="26"/>
      <c r="B332" s="143"/>
      <c r="C332" s="157" t="s">
        <v>1154</v>
      </c>
      <c r="D332" s="157" t="s">
        <v>229</v>
      </c>
      <c r="E332" s="158" t="s">
        <v>1155</v>
      </c>
      <c r="F332" s="159" t="s">
        <v>1156</v>
      </c>
      <c r="G332" s="160" t="s">
        <v>159</v>
      </c>
      <c r="H332" s="161">
        <v>1</v>
      </c>
      <c r="I332" s="161"/>
      <c r="J332" s="161"/>
      <c r="K332" s="162"/>
      <c r="L332" s="163"/>
      <c r="M332" s="164" t="s">
        <v>1</v>
      </c>
      <c r="N332" s="165" t="s">
        <v>39</v>
      </c>
      <c r="O332" s="152">
        <v>0</v>
      </c>
      <c r="P332" s="152">
        <f t="shared" si="63"/>
        <v>0</v>
      </c>
      <c r="Q332" s="152">
        <v>1.4999999999999999E-2</v>
      </c>
      <c r="R332" s="152">
        <f t="shared" si="64"/>
        <v>1.4999999999999999E-2</v>
      </c>
      <c r="S332" s="152">
        <v>0</v>
      </c>
      <c r="T332" s="153">
        <f t="shared" si="65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4" t="s">
        <v>275</v>
      </c>
      <c r="AT332" s="154" t="s">
        <v>229</v>
      </c>
      <c r="AU332" s="154" t="s">
        <v>86</v>
      </c>
      <c r="AY332" s="14" t="s">
        <v>154</v>
      </c>
      <c r="BE332" s="155">
        <f t="shared" si="66"/>
        <v>0</v>
      </c>
      <c r="BF332" s="155">
        <f t="shared" si="67"/>
        <v>0</v>
      </c>
      <c r="BG332" s="155">
        <f t="shared" si="68"/>
        <v>0</v>
      </c>
      <c r="BH332" s="155">
        <f t="shared" si="69"/>
        <v>0</v>
      </c>
      <c r="BI332" s="155">
        <f t="shared" si="70"/>
        <v>0</v>
      </c>
      <c r="BJ332" s="14" t="s">
        <v>86</v>
      </c>
      <c r="BK332" s="156">
        <f t="shared" si="71"/>
        <v>0</v>
      </c>
      <c r="BL332" s="14" t="s">
        <v>209</v>
      </c>
      <c r="BM332" s="154" t="s">
        <v>1157</v>
      </c>
    </row>
    <row r="333" spans="1:65" s="2" customFormat="1" ht="36" customHeight="1">
      <c r="A333" s="26"/>
      <c r="B333" s="143"/>
      <c r="C333" s="157" t="s">
        <v>1158</v>
      </c>
      <c r="D333" s="157" t="s">
        <v>229</v>
      </c>
      <c r="E333" s="158" t="s">
        <v>1159</v>
      </c>
      <c r="F333" s="159" t="s">
        <v>1160</v>
      </c>
      <c r="G333" s="160" t="s">
        <v>159</v>
      </c>
      <c r="H333" s="161">
        <v>4</v>
      </c>
      <c r="I333" s="161"/>
      <c r="J333" s="161"/>
      <c r="K333" s="162"/>
      <c r="L333" s="163"/>
      <c r="M333" s="164" t="s">
        <v>1</v>
      </c>
      <c r="N333" s="165" t="s">
        <v>39</v>
      </c>
      <c r="O333" s="152">
        <v>0</v>
      </c>
      <c r="P333" s="152">
        <f t="shared" si="63"/>
        <v>0</v>
      </c>
      <c r="Q333" s="152">
        <v>1.4999999999999999E-2</v>
      </c>
      <c r="R333" s="152">
        <f t="shared" si="64"/>
        <v>0.06</v>
      </c>
      <c r="S333" s="152">
        <v>0</v>
      </c>
      <c r="T333" s="153">
        <f t="shared" si="65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4" t="s">
        <v>275</v>
      </c>
      <c r="AT333" s="154" t="s">
        <v>229</v>
      </c>
      <c r="AU333" s="154" t="s">
        <v>86</v>
      </c>
      <c r="AY333" s="14" t="s">
        <v>154</v>
      </c>
      <c r="BE333" s="155">
        <f t="shared" si="66"/>
        <v>0</v>
      </c>
      <c r="BF333" s="155">
        <f t="shared" si="67"/>
        <v>0</v>
      </c>
      <c r="BG333" s="155">
        <f t="shared" si="68"/>
        <v>0</v>
      </c>
      <c r="BH333" s="155">
        <f t="shared" si="69"/>
        <v>0</v>
      </c>
      <c r="BI333" s="155">
        <f t="shared" si="70"/>
        <v>0</v>
      </c>
      <c r="BJ333" s="14" t="s">
        <v>86</v>
      </c>
      <c r="BK333" s="156">
        <f t="shared" si="71"/>
        <v>0</v>
      </c>
      <c r="BL333" s="14" t="s">
        <v>209</v>
      </c>
      <c r="BM333" s="154" t="s">
        <v>1161</v>
      </c>
    </row>
    <row r="334" spans="1:65" s="2" customFormat="1" ht="24" customHeight="1">
      <c r="A334" s="26"/>
      <c r="B334" s="143"/>
      <c r="C334" s="144" t="s">
        <v>1162</v>
      </c>
      <c r="D334" s="144" t="s">
        <v>157</v>
      </c>
      <c r="E334" s="145" t="s">
        <v>537</v>
      </c>
      <c r="F334" s="146" t="s">
        <v>538</v>
      </c>
      <c r="G334" s="147" t="s">
        <v>159</v>
      </c>
      <c r="H334" s="148">
        <v>1</v>
      </c>
      <c r="I334" s="148"/>
      <c r="J334" s="148"/>
      <c r="K334" s="149"/>
      <c r="L334" s="27"/>
      <c r="M334" s="150" t="s">
        <v>1</v>
      </c>
      <c r="N334" s="151" t="s">
        <v>39</v>
      </c>
      <c r="O334" s="152">
        <v>2.83182</v>
      </c>
      <c r="P334" s="152">
        <f t="shared" si="63"/>
        <v>2.83182</v>
      </c>
      <c r="Q334" s="152">
        <v>5.0000000000000001E-4</v>
      </c>
      <c r="R334" s="152">
        <f t="shared" si="64"/>
        <v>5.0000000000000001E-4</v>
      </c>
      <c r="S334" s="152">
        <v>0</v>
      </c>
      <c r="T334" s="153">
        <f t="shared" si="65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4" t="s">
        <v>209</v>
      </c>
      <c r="AT334" s="154" t="s">
        <v>157</v>
      </c>
      <c r="AU334" s="154" t="s">
        <v>86</v>
      </c>
      <c r="AY334" s="14" t="s">
        <v>154</v>
      </c>
      <c r="BE334" s="155">
        <f t="shared" si="66"/>
        <v>0</v>
      </c>
      <c r="BF334" s="155">
        <f t="shared" si="67"/>
        <v>0</v>
      </c>
      <c r="BG334" s="155">
        <f t="shared" si="68"/>
        <v>0</v>
      </c>
      <c r="BH334" s="155">
        <f t="shared" si="69"/>
        <v>0</v>
      </c>
      <c r="BI334" s="155">
        <f t="shared" si="70"/>
        <v>0</v>
      </c>
      <c r="BJ334" s="14" t="s">
        <v>86</v>
      </c>
      <c r="BK334" s="156">
        <f t="shared" si="71"/>
        <v>0</v>
      </c>
      <c r="BL334" s="14" t="s">
        <v>209</v>
      </c>
      <c r="BM334" s="154" t="s">
        <v>1163</v>
      </c>
    </row>
    <row r="335" spans="1:65" s="2" customFormat="1" ht="36" customHeight="1">
      <c r="A335" s="26"/>
      <c r="B335" s="143"/>
      <c r="C335" s="157" t="s">
        <v>1164</v>
      </c>
      <c r="D335" s="157" t="s">
        <v>229</v>
      </c>
      <c r="E335" s="158" t="s">
        <v>541</v>
      </c>
      <c r="F335" s="159" t="s">
        <v>542</v>
      </c>
      <c r="G335" s="160" t="s">
        <v>159</v>
      </c>
      <c r="H335" s="161">
        <v>1</v>
      </c>
      <c r="I335" s="161"/>
      <c r="J335" s="161"/>
      <c r="K335" s="162"/>
      <c r="L335" s="163"/>
      <c r="M335" s="164" t="s">
        <v>1</v>
      </c>
      <c r="N335" s="165" t="s">
        <v>39</v>
      </c>
      <c r="O335" s="152">
        <v>0</v>
      </c>
      <c r="P335" s="152">
        <f t="shared" si="63"/>
        <v>0</v>
      </c>
      <c r="Q335" s="152">
        <v>1.4999999999999999E-2</v>
      </c>
      <c r="R335" s="152">
        <f t="shared" si="64"/>
        <v>1.4999999999999999E-2</v>
      </c>
      <c r="S335" s="152">
        <v>0</v>
      </c>
      <c r="T335" s="153">
        <f t="shared" si="65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4" t="s">
        <v>275</v>
      </c>
      <c r="AT335" s="154" t="s">
        <v>229</v>
      </c>
      <c r="AU335" s="154" t="s">
        <v>86</v>
      </c>
      <c r="AY335" s="14" t="s">
        <v>154</v>
      </c>
      <c r="BE335" s="155">
        <f t="shared" si="66"/>
        <v>0</v>
      </c>
      <c r="BF335" s="155">
        <f t="shared" si="67"/>
        <v>0</v>
      </c>
      <c r="BG335" s="155">
        <f t="shared" si="68"/>
        <v>0</v>
      </c>
      <c r="BH335" s="155">
        <f t="shared" si="69"/>
        <v>0</v>
      </c>
      <c r="BI335" s="155">
        <f t="shared" si="70"/>
        <v>0</v>
      </c>
      <c r="BJ335" s="14" t="s">
        <v>86</v>
      </c>
      <c r="BK335" s="156">
        <f t="shared" si="71"/>
        <v>0</v>
      </c>
      <c r="BL335" s="14" t="s">
        <v>209</v>
      </c>
      <c r="BM335" s="154" t="s">
        <v>1165</v>
      </c>
    </row>
    <row r="336" spans="1:65" s="2" customFormat="1" ht="24" customHeight="1">
      <c r="A336" s="26"/>
      <c r="B336" s="143"/>
      <c r="C336" s="144" t="s">
        <v>1166</v>
      </c>
      <c r="D336" s="144" t="s">
        <v>157</v>
      </c>
      <c r="E336" s="145" t="s">
        <v>552</v>
      </c>
      <c r="F336" s="146" t="s">
        <v>553</v>
      </c>
      <c r="G336" s="147" t="s">
        <v>351</v>
      </c>
      <c r="H336" s="148">
        <v>238</v>
      </c>
      <c r="I336" s="148"/>
      <c r="J336" s="148"/>
      <c r="K336" s="149"/>
      <c r="L336" s="27"/>
      <c r="M336" s="150" t="s">
        <v>1</v>
      </c>
      <c r="N336" s="151" t="s">
        <v>39</v>
      </c>
      <c r="O336" s="152">
        <v>0</v>
      </c>
      <c r="P336" s="152">
        <f t="shared" si="63"/>
        <v>0</v>
      </c>
      <c r="Q336" s="152">
        <v>0</v>
      </c>
      <c r="R336" s="152">
        <f t="shared" si="64"/>
        <v>0</v>
      </c>
      <c r="S336" s="152">
        <v>0</v>
      </c>
      <c r="T336" s="153">
        <f t="shared" si="65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4" t="s">
        <v>209</v>
      </c>
      <c r="AT336" s="154" t="s">
        <v>157</v>
      </c>
      <c r="AU336" s="154" t="s">
        <v>86</v>
      </c>
      <c r="AY336" s="14" t="s">
        <v>154</v>
      </c>
      <c r="BE336" s="155">
        <f t="shared" si="66"/>
        <v>0</v>
      </c>
      <c r="BF336" s="155">
        <f t="shared" si="67"/>
        <v>0</v>
      </c>
      <c r="BG336" s="155">
        <f t="shared" si="68"/>
        <v>0</v>
      </c>
      <c r="BH336" s="155">
        <f t="shared" si="69"/>
        <v>0</v>
      </c>
      <c r="BI336" s="155">
        <f t="shared" si="70"/>
        <v>0</v>
      </c>
      <c r="BJ336" s="14" t="s">
        <v>86</v>
      </c>
      <c r="BK336" s="156">
        <f t="shared" si="71"/>
        <v>0</v>
      </c>
      <c r="BL336" s="14" t="s">
        <v>209</v>
      </c>
      <c r="BM336" s="154" t="s">
        <v>1167</v>
      </c>
    </row>
    <row r="337" spans="1:65" s="12" customFormat="1" ht="23" customHeight="1">
      <c r="B337" s="131"/>
      <c r="D337" s="132" t="s">
        <v>72</v>
      </c>
      <c r="E337" s="141" t="s">
        <v>555</v>
      </c>
      <c r="F337" s="141" t="s">
        <v>556</v>
      </c>
      <c r="J337" s="142"/>
      <c r="L337" s="131"/>
      <c r="M337" s="135"/>
      <c r="N337" s="136"/>
      <c r="O337" s="136"/>
      <c r="P337" s="137">
        <f>SUM(P338:P346)</f>
        <v>1113.5004090000002</v>
      </c>
      <c r="Q337" s="136"/>
      <c r="R337" s="137">
        <f>SUM(R338:R346)</f>
        <v>0.25656623299999998</v>
      </c>
      <c r="S337" s="136"/>
      <c r="T337" s="138">
        <f>SUM(T338:T346)</f>
        <v>28.734556999999999</v>
      </c>
      <c r="AR337" s="132" t="s">
        <v>86</v>
      </c>
      <c r="AT337" s="139" t="s">
        <v>72</v>
      </c>
      <c r="AU337" s="139" t="s">
        <v>80</v>
      </c>
      <c r="AY337" s="132" t="s">
        <v>154</v>
      </c>
      <c r="BK337" s="140">
        <f>SUM(BK338:BK346)</f>
        <v>0</v>
      </c>
    </row>
    <row r="338" spans="1:65" s="2" customFormat="1" ht="16.5" customHeight="1">
      <c r="A338" s="26"/>
      <c r="B338" s="143"/>
      <c r="C338" s="144" t="s">
        <v>1168</v>
      </c>
      <c r="D338" s="144" t="s">
        <v>157</v>
      </c>
      <c r="E338" s="145" t="s">
        <v>1169</v>
      </c>
      <c r="F338" s="146" t="s">
        <v>1170</v>
      </c>
      <c r="G338" s="147" t="s">
        <v>170</v>
      </c>
      <c r="H338" s="148">
        <v>991.95399999999995</v>
      </c>
      <c r="I338" s="148"/>
      <c r="J338" s="148"/>
      <c r="K338" s="149"/>
      <c r="L338" s="27"/>
      <c r="M338" s="150" t="s">
        <v>1</v>
      </c>
      <c r="N338" s="151" t="s">
        <v>39</v>
      </c>
      <c r="O338" s="152">
        <v>0.52700000000000002</v>
      </c>
      <c r="P338" s="152">
        <f t="shared" ref="P338:P346" si="72">O338*H338</f>
        <v>522.75975800000003</v>
      </c>
      <c r="Q338" s="152">
        <v>0</v>
      </c>
      <c r="R338" s="152">
        <f t="shared" ref="R338:R346" si="73">Q338*H338</f>
        <v>0</v>
      </c>
      <c r="S338" s="152">
        <v>2.1999999999999999E-2</v>
      </c>
      <c r="T338" s="153">
        <f t="shared" ref="T338:T346" si="74">S338*H338</f>
        <v>21.822987999999999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4" t="s">
        <v>160</v>
      </c>
      <c r="AT338" s="154" t="s">
        <v>157</v>
      </c>
      <c r="AU338" s="154" t="s">
        <v>86</v>
      </c>
      <c r="AY338" s="14" t="s">
        <v>154</v>
      </c>
      <c r="BE338" s="155">
        <f t="shared" ref="BE338:BE346" si="75">IF(N338="základná",J338,0)</f>
        <v>0</v>
      </c>
      <c r="BF338" s="155">
        <f t="shared" ref="BF338:BF346" si="76">IF(N338="znížená",J338,0)</f>
        <v>0</v>
      </c>
      <c r="BG338" s="155">
        <f t="shared" ref="BG338:BG346" si="77">IF(N338="zákl. prenesená",J338,0)</f>
        <v>0</v>
      </c>
      <c r="BH338" s="155">
        <f t="shared" ref="BH338:BH346" si="78">IF(N338="zníž. prenesená",J338,0)</f>
        <v>0</v>
      </c>
      <c r="BI338" s="155">
        <f t="shared" ref="BI338:BI346" si="79">IF(N338="nulová",J338,0)</f>
        <v>0</v>
      </c>
      <c r="BJ338" s="14" t="s">
        <v>86</v>
      </c>
      <c r="BK338" s="156">
        <f t="shared" ref="BK338:BK346" si="80">ROUND(I338*H338,3)</f>
        <v>0</v>
      </c>
      <c r="BL338" s="14" t="s">
        <v>160</v>
      </c>
      <c r="BM338" s="154" t="s">
        <v>1171</v>
      </c>
    </row>
    <row r="339" spans="1:65" s="2" customFormat="1" ht="16.5" customHeight="1">
      <c r="A339" s="26"/>
      <c r="B339" s="143"/>
      <c r="C339" s="144" t="s">
        <v>1172</v>
      </c>
      <c r="D339" s="144" t="s">
        <v>157</v>
      </c>
      <c r="E339" s="145" t="s">
        <v>558</v>
      </c>
      <c r="F339" s="146" t="s">
        <v>559</v>
      </c>
      <c r="G339" s="147" t="s">
        <v>170</v>
      </c>
      <c r="H339" s="148">
        <v>30.24</v>
      </c>
      <c r="I339" s="148"/>
      <c r="J339" s="148"/>
      <c r="K339" s="149"/>
      <c r="L339" s="27"/>
      <c r="M339" s="150" t="s">
        <v>1</v>
      </c>
      <c r="N339" s="151" t="s">
        <v>39</v>
      </c>
      <c r="O339" s="152">
        <v>0.88200000000000001</v>
      </c>
      <c r="P339" s="152">
        <f t="shared" si="72"/>
        <v>26.671679999999999</v>
      </c>
      <c r="Q339" s="152">
        <v>0</v>
      </c>
      <c r="R339" s="152">
        <f t="shared" si="73"/>
        <v>0</v>
      </c>
      <c r="S339" s="152">
        <v>1.7999999999999999E-2</v>
      </c>
      <c r="T339" s="153">
        <f t="shared" si="74"/>
        <v>0.54431999999999992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4" t="s">
        <v>209</v>
      </c>
      <c r="AT339" s="154" t="s">
        <v>157</v>
      </c>
      <c r="AU339" s="154" t="s">
        <v>86</v>
      </c>
      <c r="AY339" s="14" t="s">
        <v>154</v>
      </c>
      <c r="BE339" s="155">
        <f t="shared" si="75"/>
        <v>0</v>
      </c>
      <c r="BF339" s="155">
        <f t="shared" si="76"/>
        <v>0</v>
      </c>
      <c r="BG339" s="155">
        <f t="shared" si="77"/>
        <v>0</v>
      </c>
      <c r="BH339" s="155">
        <f t="shared" si="78"/>
        <v>0</v>
      </c>
      <c r="BI339" s="155">
        <f t="shared" si="79"/>
        <v>0</v>
      </c>
      <c r="BJ339" s="14" t="s">
        <v>86</v>
      </c>
      <c r="BK339" s="156">
        <f t="shared" si="80"/>
        <v>0</v>
      </c>
      <c r="BL339" s="14" t="s">
        <v>209</v>
      </c>
      <c r="BM339" s="154" t="s">
        <v>560</v>
      </c>
    </row>
    <row r="340" spans="1:65" s="2" customFormat="1" ht="24" customHeight="1">
      <c r="A340" s="26"/>
      <c r="B340" s="143"/>
      <c r="C340" s="144" t="s">
        <v>1173</v>
      </c>
      <c r="D340" s="144" t="s">
        <v>157</v>
      </c>
      <c r="E340" s="145" t="s">
        <v>1174</v>
      </c>
      <c r="F340" s="146" t="s">
        <v>1175</v>
      </c>
      <c r="G340" s="147" t="s">
        <v>170</v>
      </c>
      <c r="H340" s="148">
        <v>66.373000000000005</v>
      </c>
      <c r="I340" s="148"/>
      <c r="J340" s="148"/>
      <c r="K340" s="149"/>
      <c r="L340" s="27"/>
      <c r="M340" s="150" t="s">
        <v>1</v>
      </c>
      <c r="N340" s="151" t="s">
        <v>39</v>
      </c>
      <c r="O340" s="152">
        <v>0.30299999999999999</v>
      </c>
      <c r="P340" s="152">
        <f t="shared" si="72"/>
        <v>20.111019000000002</v>
      </c>
      <c r="Q340" s="152">
        <v>0</v>
      </c>
      <c r="R340" s="152">
        <f t="shared" si="73"/>
        <v>0</v>
      </c>
      <c r="S340" s="152">
        <v>3.0000000000000001E-3</v>
      </c>
      <c r="T340" s="153">
        <f t="shared" si="74"/>
        <v>0.19911900000000002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4" t="s">
        <v>209</v>
      </c>
      <c r="AT340" s="154" t="s">
        <v>157</v>
      </c>
      <c r="AU340" s="154" t="s">
        <v>86</v>
      </c>
      <c r="AY340" s="14" t="s">
        <v>154</v>
      </c>
      <c r="BE340" s="155">
        <f t="shared" si="75"/>
        <v>0</v>
      </c>
      <c r="BF340" s="155">
        <f t="shared" si="76"/>
        <v>0</v>
      </c>
      <c r="BG340" s="155">
        <f t="shared" si="77"/>
        <v>0</v>
      </c>
      <c r="BH340" s="155">
        <f t="shared" si="78"/>
        <v>0</v>
      </c>
      <c r="BI340" s="155">
        <f t="shared" si="79"/>
        <v>0</v>
      </c>
      <c r="BJ340" s="14" t="s">
        <v>86</v>
      </c>
      <c r="BK340" s="156">
        <f t="shared" si="80"/>
        <v>0</v>
      </c>
      <c r="BL340" s="14" t="s">
        <v>209</v>
      </c>
      <c r="BM340" s="154" t="s">
        <v>1176</v>
      </c>
    </row>
    <row r="341" spans="1:65" s="2" customFormat="1" ht="16.5" customHeight="1">
      <c r="A341" s="26"/>
      <c r="B341" s="143"/>
      <c r="C341" s="144" t="s">
        <v>1177</v>
      </c>
      <c r="D341" s="144" t="s">
        <v>157</v>
      </c>
      <c r="E341" s="145" t="s">
        <v>1178</v>
      </c>
      <c r="F341" s="146" t="s">
        <v>1179</v>
      </c>
      <c r="G341" s="147" t="s">
        <v>170</v>
      </c>
      <c r="H341" s="148">
        <v>66.373000000000005</v>
      </c>
      <c r="I341" s="148"/>
      <c r="J341" s="148"/>
      <c r="K341" s="149"/>
      <c r="L341" s="27"/>
      <c r="M341" s="150" t="s">
        <v>1</v>
      </c>
      <c r="N341" s="151" t="s">
        <v>39</v>
      </c>
      <c r="O341" s="152">
        <v>8.7999999999999995E-2</v>
      </c>
      <c r="P341" s="152">
        <f t="shared" si="72"/>
        <v>5.8408240000000005</v>
      </c>
      <c r="Q341" s="152">
        <v>0</v>
      </c>
      <c r="R341" s="152">
        <f t="shared" si="73"/>
        <v>0</v>
      </c>
      <c r="S341" s="152">
        <v>0.01</v>
      </c>
      <c r="T341" s="153">
        <f t="shared" si="74"/>
        <v>0.66373000000000004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4" t="s">
        <v>209</v>
      </c>
      <c r="AT341" s="154" t="s">
        <v>157</v>
      </c>
      <c r="AU341" s="154" t="s">
        <v>86</v>
      </c>
      <c r="AY341" s="14" t="s">
        <v>154</v>
      </c>
      <c r="BE341" s="155">
        <f t="shared" si="75"/>
        <v>0</v>
      </c>
      <c r="BF341" s="155">
        <f t="shared" si="76"/>
        <v>0</v>
      </c>
      <c r="BG341" s="155">
        <f t="shared" si="77"/>
        <v>0</v>
      </c>
      <c r="BH341" s="155">
        <f t="shared" si="78"/>
        <v>0</v>
      </c>
      <c r="BI341" s="155">
        <f t="shared" si="79"/>
        <v>0</v>
      </c>
      <c r="BJ341" s="14" t="s">
        <v>86</v>
      </c>
      <c r="BK341" s="156">
        <f t="shared" si="80"/>
        <v>0</v>
      </c>
      <c r="BL341" s="14" t="s">
        <v>209</v>
      </c>
      <c r="BM341" s="154" t="s">
        <v>1180</v>
      </c>
    </row>
    <row r="342" spans="1:65" s="2" customFormat="1" ht="24" customHeight="1">
      <c r="A342" s="26"/>
      <c r="B342" s="143"/>
      <c r="C342" s="144" t="s">
        <v>1181</v>
      </c>
      <c r="D342" s="144" t="s">
        <v>157</v>
      </c>
      <c r="E342" s="145" t="s">
        <v>566</v>
      </c>
      <c r="F342" s="146" t="s">
        <v>567</v>
      </c>
      <c r="G342" s="147" t="s">
        <v>232</v>
      </c>
      <c r="H342" s="148">
        <v>30</v>
      </c>
      <c r="I342" s="148"/>
      <c r="J342" s="148"/>
      <c r="K342" s="149"/>
      <c r="L342" s="27"/>
      <c r="M342" s="150" t="s">
        <v>1</v>
      </c>
      <c r="N342" s="151" t="s">
        <v>39</v>
      </c>
      <c r="O342" s="152">
        <v>0.30114000000000002</v>
      </c>
      <c r="P342" s="152">
        <f t="shared" si="72"/>
        <v>9.0342000000000002</v>
      </c>
      <c r="Q342" s="152">
        <v>6.3809100000000005E-5</v>
      </c>
      <c r="R342" s="152">
        <f t="shared" si="73"/>
        <v>1.9142730000000002E-3</v>
      </c>
      <c r="S342" s="152">
        <v>0</v>
      </c>
      <c r="T342" s="153">
        <f t="shared" si="74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4" t="s">
        <v>209</v>
      </c>
      <c r="AT342" s="154" t="s">
        <v>157</v>
      </c>
      <c r="AU342" s="154" t="s">
        <v>86</v>
      </c>
      <c r="AY342" s="14" t="s">
        <v>154</v>
      </c>
      <c r="BE342" s="155">
        <f t="shared" si="75"/>
        <v>0</v>
      </c>
      <c r="BF342" s="155">
        <f t="shared" si="76"/>
        <v>0</v>
      </c>
      <c r="BG342" s="155">
        <f t="shared" si="77"/>
        <v>0</v>
      </c>
      <c r="BH342" s="155">
        <f t="shared" si="78"/>
        <v>0</v>
      </c>
      <c r="BI342" s="155">
        <f t="shared" si="79"/>
        <v>0</v>
      </c>
      <c r="BJ342" s="14" t="s">
        <v>86</v>
      </c>
      <c r="BK342" s="156">
        <f t="shared" si="80"/>
        <v>0</v>
      </c>
      <c r="BL342" s="14" t="s">
        <v>209</v>
      </c>
      <c r="BM342" s="154" t="s">
        <v>1182</v>
      </c>
    </row>
    <row r="343" spans="1:65" s="2" customFormat="1" ht="24" customHeight="1">
      <c r="A343" s="26"/>
      <c r="B343" s="143"/>
      <c r="C343" s="157" t="s">
        <v>1183</v>
      </c>
      <c r="D343" s="157" t="s">
        <v>229</v>
      </c>
      <c r="E343" s="158" t="s">
        <v>570</v>
      </c>
      <c r="F343" s="159" t="s">
        <v>571</v>
      </c>
      <c r="G343" s="160" t="s">
        <v>159</v>
      </c>
      <c r="H343" s="161">
        <v>5</v>
      </c>
      <c r="I343" s="161"/>
      <c r="J343" s="161"/>
      <c r="K343" s="162"/>
      <c r="L343" s="163"/>
      <c r="M343" s="164" t="s">
        <v>1</v>
      </c>
      <c r="N343" s="165" t="s">
        <v>39</v>
      </c>
      <c r="O343" s="152">
        <v>0</v>
      </c>
      <c r="P343" s="152">
        <f t="shared" si="72"/>
        <v>0</v>
      </c>
      <c r="Q343" s="152">
        <v>4.0000000000000002E-4</v>
      </c>
      <c r="R343" s="152">
        <f t="shared" si="73"/>
        <v>2E-3</v>
      </c>
      <c r="S343" s="152">
        <v>0</v>
      </c>
      <c r="T343" s="153">
        <f t="shared" si="74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4" t="s">
        <v>275</v>
      </c>
      <c r="AT343" s="154" t="s">
        <v>229</v>
      </c>
      <c r="AU343" s="154" t="s">
        <v>86</v>
      </c>
      <c r="AY343" s="14" t="s">
        <v>154</v>
      </c>
      <c r="BE343" s="155">
        <f t="shared" si="75"/>
        <v>0</v>
      </c>
      <c r="BF343" s="155">
        <f t="shared" si="76"/>
        <v>0</v>
      </c>
      <c r="BG343" s="155">
        <f t="shared" si="77"/>
        <v>0</v>
      </c>
      <c r="BH343" s="155">
        <f t="shared" si="78"/>
        <v>0</v>
      </c>
      <c r="BI343" s="155">
        <f t="shared" si="79"/>
        <v>0</v>
      </c>
      <c r="BJ343" s="14" t="s">
        <v>86</v>
      </c>
      <c r="BK343" s="156">
        <f t="shared" si="80"/>
        <v>0</v>
      </c>
      <c r="BL343" s="14" t="s">
        <v>209</v>
      </c>
      <c r="BM343" s="154" t="s">
        <v>1184</v>
      </c>
    </row>
    <row r="344" spans="1:65" s="2" customFormat="1" ht="24" customHeight="1">
      <c r="A344" s="26"/>
      <c r="B344" s="143"/>
      <c r="C344" s="144" t="s">
        <v>1185</v>
      </c>
      <c r="D344" s="144" t="s">
        <v>157</v>
      </c>
      <c r="E344" s="145" t="s">
        <v>1186</v>
      </c>
      <c r="F344" s="146" t="s">
        <v>1187</v>
      </c>
      <c r="G344" s="147" t="s">
        <v>232</v>
      </c>
      <c r="H344" s="148">
        <v>5504.4</v>
      </c>
      <c r="I344" s="148"/>
      <c r="J344" s="148"/>
      <c r="K344" s="149"/>
      <c r="L344" s="27"/>
      <c r="M344" s="150" t="s">
        <v>1</v>
      </c>
      <c r="N344" s="151" t="s">
        <v>39</v>
      </c>
      <c r="O344" s="152">
        <v>9.6119999999999997E-2</v>
      </c>
      <c r="P344" s="152">
        <f t="shared" si="72"/>
        <v>529.08292799999992</v>
      </c>
      <c r="Q344" s="152">
        <v>4.5899999999999998E-5</v>
      </c>
      <c r="R344" s="152">
        <f t="shared" si="73"/>
        <v>0.25265195999999995</v>
      </c>
      <c r="S344" s="152">
        <v>1E-3</v>
      </c>
      <c r="T344" s="153">
        <f t="shared" si="74"/>
        <v>5.5043999999999995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4" t="s">
        <v>209</v>
      </c>
      <c r="AT344" s="154" t="s">
        <v>157</v>
      </c>
      <c r="AU344" s="154" t="s">
        <v>86</v>
      </c>
      <c r="AY344" s="14" t="s">
        <v>154</v>
      </c>
      <c r="BE344" s="155">
        <f t="shared" si="75"/>
        <v>0</v>
      </c>
      <c r="BF344" s="155">
        <f t="shared" si="76"/>
        <v>0</v>
      </c>
      <c r="BG344" s="155">
        <f t="shared" si="77"/>
        <v>0</v>
      </c>
      <c r="BH344" s="155">
        <f t="shared" si="78"/>
        <v>0</v>
      </c>
      <c r="BI344" s="155">
        <f t="shared" si="79"/>
        <v>0</v>
      </c>
      <c r="BJ344" s="14" t="s">
        <v>86</v>
      </c>
      <c r="BK344" s="156">
        <f t="shared" si="80"/>
        <v>0</v>
      </c>
      <c r="BL344" s="14" t="s">
        <v>209</v>
      </c>
      <c r="BM344" s="154" t="s">
        <v>1188</v>
      </c>
    </row>
    <row r="345" spans="1:65" s="2" customFormat="1" ht="16.5" customHeight="1">
      <c r="A345" s="26"/>
      <c r="B345" s="143"/>
      <c r="C345" s="144" t="s">
        <v>1189</v>
      </c>
      <c r="D345" s="144" t="s">
        <v>157</v>
      </c>
      <c r="E345" s="145" t="s">
        <v>1190</v>
      </c>
      <c r="F345" s="172" t="s">
        <v>1191</v>
      </c>
      <c r="G345" s="173" t="s">
        <v>159</v>
      </c>
      <c r="H345" s="174">
        <v>1</v>
      </c>
      <c r="I345" s="148"/>
      <c r="J345" s="148"/>
      <c r="K345" s="149"/>
      <c r="L345" s="27"/>
      <c r="M345" s="150" t="s">
        <v>1</v>
      </c>
      <c r="N345" s="151" t="s">
        <v>39</v>
      </c>
      <c r="O345" s="152">
        <v>0</v>
      </c>
      <c r="P345" s="152">
        <f t="shared" si="72"/>
        <v>0</v>
      </c>
      <c r="Q345" s="152">
        <v>0</v>
      </c>
      <c r="R345" s="152">
        <f t="shared" si="73"/>
        <v>0</v>
      </c>
      <c r="S345" s="152">
        <v>0</v>
      </c>
      <c r="T345" s="153">
        <f t="shared" si="74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4" t="s">
        <v>160</v>
      </c>
      <c r="AT345" s="154" t="s">
        <v>157</v>
      </c>
      <c r="AU345" s="154" t="s">
        <v>86</v>
      </c>
      <c r="AY345" s="14" t="s">
        <v>154</v>
      </c>
      <c r="BE345" s="155">
        <f t="shared" si="75"/>
        <v>0</v>
      </c>
      <c r="BF345" s="155">
        <f t="shared" si="76"/>
        <v>0</v>
      </c>
      <c r="BG345" s="155">
        <f t="shared" si="77"/>
        <v>0</v>
      </c>
      <c r="BH345" s="155">
        <f t="shared" si="78"/>
        <v>0</v>
      </c>
      <c r="BI345" s="155">
        <f t="shared" si="79"/>
        <v>0</v>
      </c>
      <c r="BJ345" s="14" t="s">
        <v>86</v>
      </c>
      <c r="BK345" s="156">
        <f t="shared" si="80"/>
        <v>0</v>
      </c>
      <c r="BL345" s="14" t="s">
        <v>160</v>
      </c>
      <c r="BM345" s="154" t="s">
        <v>1192</v>
      </c>
    </row>
    <row r="346" spans="1:65" s="2" customFormat="1" ht="24" customHeight="1">
      <c r="A346" s="26"/>
      <c r="B346" s="143"/>
      <c r="C346" s="144" t="s">
        <v>1193</v>
      </c>
      <c r="D346" s="144" t="s">
        <v>157</v>
      </c>
      <c r="E346" s="145" t="s">
        <v>574</v>
      </c>
      <c r="F346" s="146" t="s">
        <v>575</v>
      </c>
      <c r="G346" s="147" t="s">
        <v>351</v>
      </c>
      <c r="H346" s="148">
        <v>83.135999999999996</v>
      </c>
      <c r="I346" s="148"/>
      <c r="J346" s="148"/>
      <c r="K346" s="149"/>
      <c r="L346" s="27"/>
      <c r="M346" s="150" t="s">
        <v>1</v>
      </c>
      <c r="N346" s="151" t="s">
        <v>39</v>
      </c>
      <c r="O346" s="152">
        <v>0</v>
      </c>
      <c r="P346" s="152">
        <f t="shared" si="72"/>
        <v>0</v>
      </c>
      <c r="Q346" s="152">
        <v>0</v>
      </c>
      <c r="R346" s="152">
        <f t="shared" si="73"/>
        <v>0</v>
      </c>
      <c r="S346" s="152">
        <v>0</v>
      </c>
      <c r="T346" s="153">
        <f t="shared" si="74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4" t="s">
        <v>209</v>
      </c>
      <c r="AT346" s="154" t="s">
        <v>157</v>
      </c>
      <c r="AU346" s="154" t="s">
        <v>86</v>
      </c>
      <c r="AY346" s="14" t="s">
        <v>154</v>
      </c>
      <c r="BE346" s="155">
        <f t="shared" si="75"/>
        <v>0</v>
      </c>
      <c r="BF346" s="155">
        <f t="shared" si="76"/>
        <v>0</v>
      </c>
      <c r="BG346" s="155">
        <f t="shared" si="77"/>
        <v>0</v>
      </c>
      <c r="BH346" s="155">
        <f t="shared" si="78"/>
        <v>0</v>
      </c>
      <c r="BI346" s="155">
        <f t="shared" si="79"/>
        <v>0</v>
      </c>
      <c r="BJ346" s="14" t="s">
        <v>86</v>
      </c>
      <c r="BK346" s="156">
        <f t="shared" si="80"/>
        <v>0</v>
      </c>
      <c r="BL346" s="14" t="s">
        <v>209</v>
      </c>
      <c r="BM346" s="154" t="s">
        <v>1194</v>
      </c>
    </row>
    <row r="347" spans="1:65" s="12" customFormat="1" ht="23" customHeight="1">
      <c r="B347" s="131"/>
      <c r="D347" s="132" t="s">
        <v>72</v>
      </c>
      <c r="E347" s="141" t="s">
        <v>782</v>
      </c>
      <c r="F347" s="141" t="s">
        <v>783</v>
      </c>
      <c r="J347" s="142"/>
      <c r="L347" s="131"/>
      <c r="M347" s="135"/>
      <c r="N347" s="136"/>
      <c r="O347" s="136"/>
      <c r="P347" s="137">
        <f>SUM(P348:P349)</f>
        <v>4.5307346212940001</v>
      </c>
      <c r="Q347" s="136"/>
      <c r="R347" s="137">
        <f>SUM(R348:R349)</f>
        <v>0</v>
      </c>
      <c r="S347" s="136"/>
      <c r="T347" s="138">
        <f>SUM(T348:T349)</f>
        <v>0</v>
      </c>
      <c r="AR347" s="132" t="s">
        <v>86</v>
      </c>
      <c r="AT347" s="139" t="s">
        <v>72</v>
      </c>
      <c r="AU347" s="139" t="s">
        <v>80</v>
      </c>
      <c r="AY347" s="132" t="s">
        <v>154</v>
      </c>
      <c r="BK347" s="140">
        <f>SUM(BK348:BK349)</f>
        <v>0</v>
      </c>
    </row>
    <row r="348" spans="1:65" s="2" customFormat="1" ht="24" customHeight="1">
      <c r="A348" s="26"/>
      <c r="B348" s="143"/>
      <c r="C348" s="144" t="s">
        <v>1195</v>
      </c>
      <c r="D348" s="144" t="s">
        <v>157</v>
      </c>
      <c r="E348" s="145" t="s">
        <v>1196</v>
      </c>
      <c r="F348" s="146" t="s">
        <v>1197</v>
      </c>
      <c r="G348" s="147" t="s">
        <v>159</v>
      </c>
      <c r="H348" s="148">
        <v>55</v>
      </c>
      <c r="I348" s="148"/>
      <c r="J348" s="148"/>
      <c r="K348" s="149"/>
      <c r="L348" s="27"/>
      <c r="M348" s="150" t="s">
        <v>1</v>
      </c>
      <c r="N348" s="151" t="s">
        <v>39</v>
      </c>
      <c r="O348" s="152">
        <v>7.2257209148000004E-2</v>
      </c>
      <c r="P348" s="152">
        <f>O348*H348</f>
        <v>3.9741465031400001</v>
      </c>
      <c r="Q348" s="152">
        <v>0</v>
      </c>
      <c r="R348" s="152">
        <f>Q348*H348</f>
        <v>0</v>
      </c>
      <c r="S348" s="152">
        <v>0</v>
      </c>
      <c r="T348" s="153">
        <f>S348*H348</f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4" t="s">
        <v>209</v>
      </c>
      <c r="AT348" s="154" t="s">
        <v>157</v>
      </c>
      <c r="AU348" s="154" t="s">
        <v>86</v>
      </c>
      <c r="AY348" s="14" t="s">
        <v>154</v>
      </c>
      <c r="BE348" s="155">
        <f>IF(N348="základná",J348,0)</f>
        <v>0</v>
      </c>
      <c r="BF348" s="155">
        <f>IF(N348="znížená",J348,0)</f>
        <v>0</v>
      </c>
      <c r="BG348" s="155">
        <f>IF(N348="zákl. prenesená",J348,0)</f>
        <v>0</v>
      </c>
      <c r="BH348" s="155">
        <f>IF(N348="zníž. prenesená",J348,0)</f>
        <v>0</v>
      </c>
      <c r="BI348" s="155">
        <f>IF(N348="nulová",J348,0)</f>
        <v>0</v>
      </c>
      <c r="BJ348" s="14" t="s">
        <v>86</v>
      </c>
      <c r="BK348" s="156">
        <f>ROUND(I348*H348,3)</f>
        <v>0</v>
      </c>
      <c r="BL348" s="14" t="s">
        <v>209</v>
      </c>
      <c r="BM348" s="154" t="s">
        <v>1198</v>
      </c>
    </row>
    <row r="349" spans="1:65" s="2" customFormat="1" ht="16.5" customHeight="1">
      <c r="A349" s="26"/>
      <c r="B349" s="143"/>
      <c r="C349" s="144" t="s">
        <v>1199</v>
      </c>
      <c r="D349" s="144" t="s">
        <v>157</v>
      </c>
      <c r="E349" s="145" t="s">
        <v>1200</v>
      </c>
      <c r="F349" s="172" t="s">
        <v>1201</v>
      </c>
      <c r="G349" s="173" t="s">
        <v>1202</v>
      </c>
      <c r="H349" s="174">
        <v>1</v>
      </c>
      <c r="I349" s="148"/>
      <c r="J349" s="148"/>
      <c r="K349" s="149"/>
      <c r="L349" s="27"/>
      <c r="M349" s="150" t="s">
        <v>1</v>
      </c>
      <c r="N349" s="151" t="s">
        <v>39</v>
      </c>
      <c r="O349" s="152">
        <v>0.556588118154</v>
      </c>
      <c r="P349" s="152">
        <f>O349*H349</f>
        <v>0.556588118154</v>
      </c>
      <c r="Q349" s="152">
        <v>0</v>
      </c>
      <c r="R349" s="152">
        <f>Q349*H349</f>
        <v>0</v>
      </c>
      <c r="S349" s="152">
        <v>0</v>
      </c>
      <c r="T349" s="153">
        <f>S349*H349</f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4" t="s">
        <v>209</v>
      </c>
      <c r="AT349" s="154" t="s">
        <v>157</v>
      </c>
      <c r="AU349" s="154" t="s">
        <v>86</v>
      </c>
      <c r="AY349" s="14" t="s">
        <v>154</v>
      </c>
      <c r="BE349" s="155">
        <f>IF(N349="základná",J349,0)</f>
        <v>0</v>
      </c>
      <c r="BF349" s="155">
        <f>IF(N349="znížená",J349,0)</f>
        <v>0</v>
      </c>
      <c r="BG349" s="155">
        <f>IF(N349="zákl. prenesená",J349,0)</f>
        <v>0</v>
      </c>
      <c r="BH349" s="155">
        <f>IF(N349="zníž. prenesená",J349,0)</f>
        <v>0</v>
      </c>
      <c r="BI349" s="155">
        <f>IF(N349="nulová",J349,0)</f>
        <v>0</v>
      </c>
      <c r="BJ349" s="14" t="s">
        <v>86</v>
      </c>
      <c r="BK349" s="156">
        <f>ROUND(I349*H349,3)</f>
        <v>0</v>
      </c>
      <c r="BL349" s="14" t="s">
        <v>209</v>
      </c>
      <c r="BM349" s="154" t="s">
        <v>1203</v>
      </c>
    </row>
    <row r="350" spans="1:65" s="12" customFormat="1" ht="23" customHeight="1">
      <c r="B350" s="131"/>
      <c r="D350" s="132" t="s">
        <v>72</v>
      </c>
      <c r="E350" s="141" t="s">
        <v>577</v>
      </c>
      <c r="F350" s="141" t="s">
        <v>578</v>
      </c>
      <c r="J350" s="142"/>
      <c r="L350" s="131"/>
      <c r="M350" s="135"/>
      <c r="N350" s="136"/>
      <c r="O350" s="136"/>
      <c r="P350" s="137">
        <f>SUM(P351:P356)</f>
        <v>599.59106180999993</v>
      </c>
      <c r="Q350" s="136"/>
      <c r="R350" s="137">
        <f>SUM(R351:R356)</f>
        <v>10.79967044</v>
      </c>
      <c r="S350" s="136"/>
      <c r="T350" s="138">
        <f>SUM(T351:T356)</f>
        <v>0</v>
      </c>
      <c r="AR350" s="132" t="s">
        <v>86</v>
      </c>
      <c r="AT350" s="139" t="s">
        <v>72</v>
      </c>
      <c r="AU350" s="139" t="s">
        <v>80</v>
      </c>
      <c r="AY350" s="132" t="s">
        <v>154</v>
      </c>
      <c r="BK350" s="140">
        <f>SUM(BK351:BK356)</f>
        <v>0</v>
      </c>
    </row>
    <row r="351" spans="1:65" s="2" customFormat="1" ht="24" customHeight="1">
      <c r="A351" s="26"/>
      <c r="B351" s="143"/>
      <c r="C351" s="144" t="s">
        <v>1204</v>
      </c>
      <c r="D351" s="144" t="s">
        <v>157</v>
      </c>
      <c r="E351" s="145" t="s">
        <v>1205</v>
      </c>
      <c r="F351" s="146" t="s">
        <v>2493</v>
      </c>
      <c r="G351" s="147" t="s">
        <v>170</v>
      </c>
      <c r="H351" s="148">
        <v>24.742999999999999</v>
      </c>
      <c r="I351" s="148"/>
      <c r="J351" s="148"/>
      <c r="K351" s="149"/>
      <c r="L351" s="27"/>
      <c r="M351" s="150" t="s">
        <v>1</v>
      </c>
      <c r="N351" s="151" t="s">
        <v>39</v>
      </c>
      <c r="O351" s="152">
        <v>1.1694199999999999</v>
      </c>
      <c r="P351" s="152">
        <f t="shared" ref="P351:P356" si="81">O351*H351</f>
        <v>28.934959059999997</v>
      </c>
      <c r="Q351" s="152">
        <v>3.7499999999999999E-3</v>
      </c>
      <c r="R351" s="152">
        <f t="shared" ref="R351:R356" si="82">Q351*H351</f>
        <v>9.2786249999999987E-2</v>
      </c>
      <c r="S351" s="152">
        <v>0</v>
      </c>
      <c r="T351" s="153">
        <f t="shared" ref="T351:T356" si="83">S351*H351</f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4" t="s">
        <v>209</v>
      </c>
      <c r="AT351" s="154" t="s">
        <v>157</v>
      </c>
      <c r="AU351" s="154" t="s">
        <v>86</v>
      </c>
      <c r="AY351" s="14" t="s">
        <v>154</v>
      </c>
      <c r="BE351" s="155">
        <f t="shared" ref="BE351:BE356" si="84">IF(N351="základná",J351,0)</f>
        <v>0</v>
      </c>
      <c r="BF351" s="155">
        <f t="shared" ref="BF351:BF356" si="85">IF(N351="znížená",J351,0)</f>
        <v>0</v>
      </c>
      <c r="BG351" s="155">
        <f t="shared" ref="BG351:BG356" si="86">IF(N351="zákl. prenesená",J351,0)</f>
        <v>0</v>
      </c>
      <c r="BH351" s="155">
        <f t="shared" ref="BH351:BH356" si="87">IF(N351="zníž. prenesená",J351,0)</f>
        <v>0</v>
      </c>
      <c r="BI351" s="155">
        <f t="shared" ref="BI351:BI356" si="88">IF(N351="nulová",J351,0)</f>
        <v>0</v>
      </c>
      <c r="BJ351" s="14" t="s">
        <v>86</v>
      </c>
      <c r="BK351" s="156">
        <f t="shared" ref="BK351:BK356" si="89">ROUND(I351*H351,3)</f>
        <v>0</v>
      </c>
      <c r="BL351" s="14" t="s">
        <v>209</v>
      </c>
      <c r="BM351" s="154" t="s">
        <v>1206</v>
      </c>
    </row>
    <row r="352" spans="1:65" s="2" customFormat="1" ht="24" customHeight="1">
      <c r="A352" s="26"/>
      <c r="B352" s="143"/>
      <c r="C352" s="157" t="s">
        <v>1207</v>
      </c>
      <c r="D352" s="157" t="s">
        <v>229</v>
      </c>
      <c r="E352" s="158" t="s">
        <v>587</v>
      </c>
      <c r="F352" s="159" t="s">
        <v>2494</v>
      </c>
      <c r="G352" s="160" t="s">
        <v>170</v>
      </c>
      <c r="H352" s="161">
        <v>25.238</v>
      </c>
      <c r="I352" s="161"/>
      <c r="J352" s="161"/>
      <c r="K352" s="162"/>
      <c r="L352" s="163"/>
      <c r="M352" s="164" t="s">
        <v>1</v>
      </c>
      <c r="N352" s="165" t="s">
        <v>39</v>
      </c>
      <c r="O352" s="152">
        <v>0</v>
      </c>
      <c r="P352" s="152">
        <f t="shared" si="81"/>
        <v>0</v>
      </c>
      <c r="Q352" s="152">
        <v>1.132E-2</v>
      </c>
      <c r="R352" s="152">
        <f t="shared" si="82"/>
        <v>0.28569415999999997</v>
      </c>
      <c r="S352" s="152">
        <v>0</v>
      </c>
      <c r="T352" s="153">
        <f t="shared" si="8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4" t="s">
        <v>275</v>
      </c>
      <c r="AT352" s="154" t="s">
        <v>229</v>
      </c>
      <c r="AU352" s="154" t="s">
        <v>86</v>
      </c>
      <c r="AY352" s="14" t="s">
        <v>154</v>
      </c>
      <c r="BE352" s="155">
        <f t="shared" si="84"/>
        <v>0</v>
      </c>
      <c r="BF352" s="155">
        <f t="shared" si="85"/>
        <v>0</v>
      </c>
      <c r="BG352" s="155">
        <f t="shared" si="86"/>
        <v>0</v>
      </c>
      <c r="BH352" s="155">
        <f t="shared" si="87"/>
        <v>0</v>
      </c>
      <c r="BI352" s="155">
        <f t="shared" si="88"/>
        <v>0</v>
      </c>
      <c r="BJ352" s="14" t="s">
        <v>86</v>
      </c>
      <c r="BK352" s="156">
        <f t="shared" si="89"/>
        <v>0</v>
      </c>
      <c r="BL352" s="14" t="s">
        <v>209</v>
      </c>
      <c r="BM352" s="154" t="s">
        <v>1208</v>
      </c>
    </row>
    <row r="353" spans="1:65" s="2" customFormat="1" ht="24" customHeight="1">
      <c r="A353" s="26"/>
      <c r="B353" s="143"/>
      <c r="C353" s="144" t="s">
        <v>1209</v>
      </c>
      <c r="D353" s="144" t="s">
        <v>157</v>
      </c>
      <c r="E353" s="145" t="s">
        <v>1210</v>
      </c>
      <c r="F353" s="146" t="s">
        <v>1211</v>
      </c>
      <c r="G353" s="147" t="s">
        <v>175</v>
      </c>
      <c r="H353" s="148">
        <v>75.5</v>
      </c>
      <c r="I353" s="148"/>
      <c r="J353" s="148"/>
      <c r="K353" s="149"/>
      <c r="L353" s="27"/>
      <c r="M353" s="150" t="s">
        <v>1</v>
      </c>
      <c r="N353" s="151" t="s">
        <v>39</v>
      </c>
      <c r="O353" s="152">
        <v>0.1968</v>
      </c>
      <c r="P353" s="152">
        <f t="shared" si="81"/>
        <v>14.8584</v>
      </c>
      <c r="Q353" s="152">
        <v>8.9999999999999998E-4</v>
      </c>
      <c r="R353" s="152">
        <f t="shared" si="82"/>
        <v>6.7949999999999997E-2</v>
      </c>
      <c r="S353" s="152">
        <v>0</v>
      </c>
      <c r="T353" s="153">
        <f t="shared" si="8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4" t="s">
        <v>209</v>
      </c>
      <c r="AT353" s="154" t="s">
        <v>157</v>
      </c>
      <c r="AU353" s="154" t="s">
        <v>86</v>
      </c>
      <c r="AY353" s="14" t="s">
        <v>154</v>
      </c>
      <c r="BE353" s="155">
        <f t="shared" si="84"/>
        <v>0</v>
      </c>
      <c r="BF353" s="155">
        <f t="shared" si="85"/>
        <v>0</v>
      </c>
      <c r="BG353" s="155">
        <f t="shared" si="86"/>
        <v>0</v>
      </c>
      <c r="BH353" s="155">
        <f t="shared" si="87"/>
        <v>0</v>
      </c>
      <c r="BI353" s="155">
        <f t="shared" si="88"/>
        <v>0</v>
      </c>
      <c r="BJ353" s="14" t="s">
        <v>86</v>
      </c>
      <c r="BK353" s="156">
        <f t="shared" si="89"/>
        <v>0</v>
      </c>
      <c r="BL353" s="14" t="s">
        <v>209</v>
      </c>
      <c r="BM353" s="154" t="s">
        <v>1212</v>
      </c>
    </row>
    <row r="354" spans="1:65" s="2" customFormat="1" ht="24" customHeight="1">
      <c r="A354" s="26"/>
      <c r="B354" s="143"/>
      <c r="C354" s="144" t="s">
        <v>1213</v>
      </c>
      <c r="D354" s="144" t="s">
        <v>157</v>
      </c>
      <c r="E354" s="145" t="s">
        <v>580</v>
      </c>
      <c r="F354" s="146" t="s">
        <v>2495</v>
      </c>
      <c r="G354" s="147" t="s">
        <v>170</v>
      </c>
      <c r="H354" s="148">
        <v>692.88499999999999</v>
      </c>
      <c r="I354" s="148"/>
      <c r="J354" s="148"/>
      <c r="K354" s="149"/>
      <c r="L354" s="27"/>
      <c r="M354" s="150" t="s">
        <v>1</v>
      </c>
      <c r="N354" s="151" t="s">
        <v>39</v>
      </c>
      <c r="O354" s="152">
        <v>0.80215000000000003</v>
      </c>
      <c r="P354" s="152">
        <f t="shared" si="81"/>
        <v>555.79770274999998</v>
      </c>
      <c r="Q354" s="152">
        <v>3.2699999999999999E-3</v>
      </c>
      <c r="R354" s="152">
        <f t="shared" si="82"/>
        <v>2.26573395</v>
      </c>
      <c r="S354" s="152">
        <v>0</v>
      </c>
      <c r="T354" s="153">
        <f t="shared" si="8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4" t="s">
        <v>209</v>
      </c>
      <c r="AT354" s="154" t="s">
        <v>157</v>
      </c>
      <c r="AU354" s="154" t="s">
        <v>86</v>
      </c>
      <c r="AY354" s="14" t="s">
        <v>154</v>
      </c>
      <c r="BE354" s="155">
        <f t="shared" si="84"/>
        <v>0</v>
      </c>
      <c r="BF354" s="155">
        <f t="shared" si="85"/>
        <v>0</v>
      </c>
      <c r="BG354" s="155">
        <f t="shared" si="86"/>
        <v>0</v>
      </c>
      <c r="BH354" s="155">
        <f t="shared" si="87"/>
        <v>0</v>
      </c>
      <c r="BI354" s="155">
        <f t="shared" si="88"/>
        <v>0</v>
      </c>
      <c r="BJ354" s="14" t="s">
        <v>86</v>
      </c>
      <c r="BK354" s="156">
        <f t="shared" si="89"/>
        <v>0</v>
      </c>
      <c r="BL354" s="14" t="s">
        <v>209</v>
      </c>
      <c r="BM354" s="154" t="s">
        <v>582</v>
      </c>
    </row>
    <row r="355" spans="1:65" s="2" customFormat="1" ht="24" customHeight="1">
      <c r="A355" s="26"/>
      <c r="B355" s="143"/>
      <c r="C355" s="157" t="s">
        <v>1214</v>
      </c>
      <c r="D355" s="157" t="s">
        <v>229</v>
      </c>
      <c r="E355" s="158" t="s">
        <v>587</v>
      </c>
      <c r="F355" s="159" t="s">
        <v>2496</v>
      </c>
      <c r="G355" s="160" t="s">
        <v>170</v>
      </c>
      <c r="H355" s="161">
        <v>714.44399999999996</v>
      </c>
      <c r="I355" s="161"/>
      <c r="J355" s="161"/>
      <c r="K355" s="162"/>
      <c r="L355" s="163"/>
      <c r="M355" s="164" t="s">
        <v>1</v>
      </c>
      <c r="N355" s="165" t="s">
        <v>39</v>
      </c>
      <c r="O355" s="152">
        <v>0</v>
      </c>
      <c r="P355" s="152">
        <f t="shared" si="81"/>
        <v>0</v>
      </c>
      <c r="Q355" s="152">
        <v>1.132E-2</v>
      </c>
      <c r="R355" s="152">
        <f t="shared" si="82"/>
        <v>8.0875060799999989</v>
      </c>
      <c r="S355" s="152">
        <v>0</v>
      </c>
      <c r="T355" s="153">
        <f t="shared" si="8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4" t="s">
        <v>275</v>
      </c>
      <c r="AT355" s="154" t="s">
        <v>229</v>
      </c>
      <c r="AU355" s="154" t="s">
        <v>86</v>
      </c>
      <c r="AY355" s="14" t="s">
        <v>154</v>
      </c>
      <c r="BE355" s="155">
        <f t="shared" si="84"/>
        <v>0</v>
      </c>
      <c r="BF355" s="155">
        <f t="shared" si="85"/>
        <v>0</v>
      </c>
      <c r="BG355" s="155">
        <f t="shared" si="86"/>
        <v>0</v>
      </c>
      <c r="BH355" s="155">
        <f t="shared" si="87"/>
        <v>0</v>
      </c>
      <c r="BI355" s="155">
        <f t="shared" si="88"/>
        <v>0</v>
      </c>
      <c r="BJ355" s="14" t="s">
        <v>86</v>
      </c>
      <c r="BK355" s="156">
        <f t="shared" si="89"/>
        <v>0</v>
      </c>
      <c r="BL355" s="14" t="s">
        <v>209</v>
      </c>
      <c r="BM355" s="154" t="s">
        <v>588</v>
      </c>
    </row>
    <row r="356" spans="1:65" s="2" customFormat="1" ht="24" customHeight="1">
      <c r="A356" s="26"/>
      <c r="B356" s="143"/>
      <c r="C356" s="144" t="s">
        <v>1215</v>
      </c>
      <c r="D356" s="144" t="s">
        <v>157</v>
      </c>
      <c r="E356" s="145" t="s">
        <v>590</v>
      </c>
      <c r="F356" s="146" t="s">
        <v>591</v>
      </c>
      <c r="G356" s="147" t="s">
        <v>351</v>
      </c>
      <c r="H356" s="148">
        <v>279.56</v>
      </c>
      <c r="I356" s="148"/>
      <c r="J356" s="148"/>
      <c r="K356" s="149"/>
      <c r="L356" s="27"/>
      <c r="M356" s="150" t="s">
        <v>1</v>
      </c>
      <c r="N356" s="151" t="s">
        <v>39</v>
      </c>
      <c r="O356" s="152">
        <v>0</v>
      </c>
      <c r="P356" s="152">
        <f t="shared" si="81"/>
        <v>0</v>
      </c>
      <c r="Q356" s="152">
        <v>0</v>
      </c>
      <c r="R356" s="152">
        <f t="shared" si="82"/>
        <v>0</v>
      </c>
      <c r="S356" s="152">
        <v>0</v>
      </c>
      <c r="T356" s="153">
        <f t="shared" si="8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4" t="s">
        <v>209</v>
      </c>
      <c r="AT356" s="154" t="s">
        <v>157</v>
      </c>
      <c r="AU356" s="154" t="s">
        <v>86</v>
      </c>
      <c r="AY356" s="14" t="s">
        <v>154</v>
      </c>
      <c r="BE356" s="155">
        <f t="shared" si="84"/>
        <v>0</v>
      </c>
      <c r="BF356" s="155">
        <f t="shared" si="85"/>
        <v>0</v>
      </c>
      <c r="BG356" s="155">
        <f t="shared" si="86"/>
        <v>0</v>
      </c>
      <c r="BH356" s="155">
        <f t="shared" si="87"/>
        <v>0</v>
      </c>
      <c r="BI356" s="155">
        <f t="shared" si="88"/>
        <v>0</v>
      </c>
      <c r="BJ356" s="14" t="s">
        <v>86</v>
      </c>
      <c r="BK356" s="156">
        <f t="shared" si="89"/>
        <v>0</v>
      </c>
      <c r="BL356" s="14" t="s">
        <v>209</v>
      </c>
      <c r="BM356" s="154" t="s">
        <v>592</v>
      </c>
    </row>
    <row r="357" spans="1:65" s="12" customFormat="1" ht="23" customHeight="1">
      <c r="B357" s="131"/>
      <c r="D357" s="132" t="s">
        <v>72</v>
      </c>
      <c r="E357" s="141" t="s">
        <v>1216</v>
      </c>
      <c r="F357" s="141" t="s">
        <v>1217</v>
      </c>
      <c r="J357" s="142"/>
      <c r="L357" s="131"/>
      <c r="M357" s="135"/>
      <c r="N357" s="136"/>
      <c r="O357" s="136"/>
      <c r="P357" s="137">
        <f>P358</f>
        <v>9.8623000000000012</v>
      </c>
      <c r="Q357" s="136"/>
      <c r="R357" s="137">
        <f>R358</f>
        <v>0</v>
      </c>
      <c r="S357" s="136"/>
      <c r="T357" s="138">
        <f>T358</f>
        <v>5.11E-2</v>
      </c>
      <c r="AR357" s="132" t="s">
        <v>86</v>
      </c>
      <c r="AT357" s="139" t="s">
        <v>72</v>
      </c>
      <c r="AU357" s="139" t="s">
        <v>80</v>
      </c>
      <c r="AY357" s="132" t="s">
        <v>154</v>
      </c>
      <c r="BK357" s="140">
        <f>BK358</f>
        <v>0</v>
      </c>
    </row>
    <row r="358" spans="1:65" s="2" customFormat="1" ht="24" customHeight="1">
      <c r="A358" s="26"/>
      <c r="B358" s="143"/>
      <c r="C358" s="144" t="s">
        <v>1218</v>
      </c>
      <c r="D358" s="144" t="s">
        <v>157</v>
      </c>
      <c r="E358" s="145" t="s">
        <v>1219</v>
      </c>
      <c r="F358" s="146" t="s">
        <v>1220</v>
      </c>
      <c r="G358" s="147" t="s">
        <v>170</v>
      </c>
      <c r="H358" s="148">
        <v>51.1</v>
      </c>
      <c r="I358" s="148"/>
      <c r="J358" s="148"/>
      <c r="K358" s="149"/>
      <c r="L358" s="27"/>
      <c r="M358" s="150" t="s">
        <v>1</v>
      </c>
      <c r="N358" s="151" t="s">
        <v>39</v>
      </c>
      <c r="O358" s="152">
        <v>0.193</v>
      </c>
      <c r="P358" s="152">
        <f>O358*H358</f>
        <v>9.8623000000000012</v>
      </c>
      <c r="Q358" s="152">
        <v>0</v>
      </c>
      <c r="R358" s="152">
        <f>Q358*H358</f>
        <v>0</v>
      </c>
      <c r="S358" s="152">
        <v>1E-3</v>
      </c>
      <c r="T358" s="153">
        <f>S358*H358</f>
        <v>5.11E-2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4" t="s">
        <v>209</v>
      </c>
      <c r="AT358" s="154" t="s">
        <v>157</v>
      </c>
      <c r="AU358" s="154" t="s">
        <v>86</v>
      </c>
      <c r="AY358" s="14" t="s">
        <v>154</v>
      </c>
      <c r="BE358" s="155">
        <f>IF(N358="základná",J358,0)</f>
        <v>0</v>
      </c>
      <c r="BF358" s="155">
        <f>IF(N358="znížená",J358,0)</f>
        <v>0</v>
      </c>
      <c r="BG358" s="155">
        <f>IF(N358="zákl. prenesená",J358,0)</f>
        <v>0</v>
      </c>
      <c r="BH358" s="155">
        <f>IF(N358="zníž. prenesená",J358,0)</f>
        <v>0</v>
      </c>
      <c r="BI358" s="155">
        <f>IF(N358="nulová",J358,0)</f>
        <v>0</v>
      </c>
      <c r="BJ358" s="14" t="s">
        <v>86</v>
      </c>
      <c r="BK358" s="156">
        <f>ROUND(I358*H358,3)</f>
        <v>0</v>
      </c>
      <c r="BL358" s="14" t="s">
        <v>209</v>
      </c>
      <c r="BM358" s="154" t="s">
        <v>1221</v>
      </c>
    </row>
    <row r="359" spans="1:65" s="12" customFormat="1" ht="23" customHeight="1">
      <c r="B359" s="131"/>
      <c r="D359" s="132" t="s">
        <v>72</v>
      </c>
      <c r="E359" s="141" t="s">
        <v>593</v>
      </c>
      <c r="F359" s="141" t="s">
        <v>594</v>
      </c>
      <c r="J359" s="142"/>
      <c r="L359" s="131"/>
      <c r="M359" s="135"/>
      <c r="N359" s="136"/>
      <c r="O359" s="136"/>
      <c r="P359" s="137">
        <f>SUM(P360:P362)</f>
        <v>995.83279626000001</v>
      </c>
      <c r="Q359" s="136"/>
      <c r="R359" s="137">
        <f>SUM(R360:R362)</f>
        <v>24.133634850000004</v>
      </c>
      <c r="S359" s="136"/>
      <c r="T359" s="138">
        <f>SUM(T360:T362)</f>
        <v>0</v>
      </c>
      <c r="AR359" s="132" t="s">
        <v>86</v>
      </c>
      <c r="AT359" s="139" t="s">
        <v>72</v>
      </c>
      <c r="AU359" s="139" t="s">
        <v>80</v>
      </c>
      <c r="AY359" s="132" t="s">
        <v>154</v>
      </c>
      <c r="BK359" s="140">
        <f>SUM(BK360:BK362)</f>
        <v>0</v>
      </c>
    </row>
    <row r="360" spans="1:65" s="2" customFormat="1" ht="24" customHeight="1">
      <c r="A360" s="26"/>
      <c r="B360" s="143"/>
      <c r="C360" s="144" t="s">
        <v>1222</v>
      </c>
      <c r="D360" s="144" t="s">
        <v>157</v>
      </c>
      <c r="E360" s="145" t="s">
        <v>596</v>
      </c>
      <c r="F360" s="146" t="s">
        <v>2467</v>
      </c>
      <c r="G360" s="147" t="s">
        <v>170</v>
      </c>
      <c r="H360" s="148">
        <v>994.38099999999997</v>
      </c>
      <c r="I360" s="148"/>
      <c r="J360" s="148"/>
      <c r="K360" s="149"/>
      <c r="L360" s="27"/>
      <c r="M360" s="150" t="s">
        <v>1</v>
      </c>
      <c r="N360" s="151" t="s">
        <v>39</v>
      </c>
      <c r="O360" s="152">
        <v>1.00146</v>
      </c>
      <c r="P360" s="152">
        <f>O360*H360</f>
        <v>995.83279626000001</v>
      </c>
      <c r="Q360" s="152">
        <v>2.8500000000000001E-3</v>
      </c>
      <c r="R360" s="152">
        <f>Q360*H360</f>
        <v>2.8339858499999999</v>
      </c>
      <c r="S360" s="152">
        <v>0</v>
      </c>
      <c r="T360" s="153">
        <f>S360*H360</f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4" t="s">
        <v>209</v>
      </c>
      <c r="AT360" s="154" t="s">
        <v>157</v>
      </c>
      <c r="AU360" s="154" t="s">
        <v>86</v>
      </c>
      <c r="AY360" s="14" t="s">
        <v>154</v>
      </c>
      <c r="BE360" s="155">
        <f>IF(N360="základná",J360,0)</f>
        <v>0</v>
      </c>
      <c r="BF360" s="155">
        <f>IF(N360="znížená",J360,0)</f>
        <v>0</v>
      </c>
      <c r="BG360" s="155">
        <f>IF(N360="zákl. prenesená",J360,0)</f>
        <v>0</v>
      </c>
      <c r="BH360" s="155">
        <f>IF(N360="zníž. prenesená",J360,0)</f>
        <v>0</v>
      </c>
      <c r="BI360" s="155">
        <f>IF(N360="nulová",J360,0)</f>
        <v>0</v>
      </c>
      <c r="BJ360" s="14" t="s">
        <v>86</v>
      </c>
      <c r="BK360" s="156">
        <f>ROUND(I360*H360,3)</f>
        <v>0</v>
      </c>
      <c r="BL360" s="14" t="s">
        <v>209</v>
      </c>
      <c r="BM360" s="154" t="s">
        <v>597</v>
      </c>
    </row>
    <row r="361" spans="1:65" s="2" customFormat="1" ht="24" customHeight="1">
      <c r="A361" s="26"/>
      <c r="B361" s="143"/>
      <c r="C361" s="157" t="s">
        <v>1223</v>
      </c>
      <c r="D361" s="157" t="s">
        <v>229</v>
      </c>
      <c r="E361" s="158" t="s">
        <v>602</v>
      </c>
      <c r="F361" s="159" t="s">
        <v>2497</v>
      </c>
      <c r="G361" s="160" t="s">
        <v>170</v>
      </c>
      <c r="H361" s="161">
        <v>1014.269</v>
      </c>
      <c r="I361" s="161"/>
      <c r="J361" s="161"/>
      <c r="K361" s="162"/>
      <c r="L361" s="163"/>
      <c r="M361" s="164" t="s">
        <v>1</v>
      </c>
      <c r="N361" s="165" t="s">
        <v>39</v>
      </c>
      <c r="O361" s="152">
        <v>0</v>
      </c>
      <c r="P361" s="152">
        <f>O361*H361</f>
        <v>0</v>
      </c>
      <c r="Q361" s="152">
        <v>2.1000000000000001E-2</v>
      </c>
      <c r="R361" s="152">
        <f>Q361*H361</f>
        <v>21.299649000000002</v>
      </c>
      <c r="S361" s="152">
        <v>0</v>
      </c>
      <c r="T361" s="153">
        <f>S361*H361</f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4" t="s">
        <v>275</v>
      </c>
      <c r="AT361" s="154" t="s">
        <v>229</v>
      </c>
      <c r="AU361" s="154" t="s">
        <v>86</v>
      </c>
      <c r="AY361" s="14" t="s">
        <v>154</v>
      </c>
      <c r="BE361" s="155">
        <f>IF(N361="základná",J361,0)</f>
        <v>0</v>
      </c>
      <c r="BF361" s="155">
        <f>IF(N361="znížená",J361,0)</f>
        <v>0</v>
      </c>
      <c r="BG361" s="155">
        <f>IF(N361="zákl. prenesená",J361,0)</f>
        <v>0</v>
      </c>
      <c r="BH361" s="155">
        <f>IF(N361="zníž. prenesená",J361,0)</f>
        <v>0</v>
      </c>
      <c r="BI361" s="155">
        <f>IF(N361="nulová",J361,0)</f>
        <v>0</v>
      </c>
      <c r="BJ361" s="14" t="s">
        <v>86</v>
      </c>
      <c r="BK361" s="156">
        <f>ROUND(I361*H361,3)</f>
        <v>0</v>
      </c>
      <c r="BL361" s="14" t="s">
        <v>209</v>
      </c>
      <c r="BM361" s="154" t="s">
        <v>603</v>
      </c>
    </row>
    <row r="362" spans="1:65" s="2" customFormat="1" ht="24" customHeight="1">
      <c r="A362" s="26"/>
      <c r="B362" s="143"/>
      <c r="C362" s="144" t="s">
        <v>1224</v>
      </c>
      <c r="D362" s="144" t="s">
        <v>157</v>
      </c>
      <c r="E362" s="145" t="s">
        <v>605</v>
      </c>
      <c r="F362" s="146" t="s">
        <v>606</v>
      </c>
      <c r="G362" s="147" t="s">
        <v>351</v>
      </c>
      <c r="H362" s="148">
        <v>332.495</v>
      </c>
      <c r="I362" s="148"/>
      <c r="J362" s="148"/>
      <c r="K362" s="149"/>
      <c r="L362" s="27"/>
      <c r="M362" s="150" t="s">
        <v>1</v>
      </c>
      <c r="N362" s="151" t="s">
        <v>39</v>
      </c>
      <c r="O362" s="152">
        <v>0</v>
      </c>
      <c r="P362" s="152">
        <f>O362*H362</f>
        <v>0</v>
      </c>
      <c r="Q362" s="152">
        <v>0</v>
      </c>
      <c r="R362" s="152">
        <f>Q362*H362</f>
        <v>0</v>
      </c>
      <c r="S362" s="152">
        <v>0</v>
      </c>
      <c r="T362" s="153">
        <f>S362*H362</f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54" t="s">
        <v>209</v>
      </c>
      <c r="AT362" s="154" t="s">
        <v>157</v>
      </c>
      <c r="AU362" s="154" t="s">
        <v>86</v>
      </c>
      <c r="AY362" s="14" t="s">
        <v>154</v>
      </c>
      <c r="BE362" s="155">
        <f>IF(N362="základná",J362,0)</f>
        <v>0</v>
      </c>
      <c r="BF362" s="155">
        <f>IF(N362="znížená",J362,0)</f>
        <v>0</v>
      </c>
      <c r="BG362" s="155">
        <f>IF(N362="zákl. prenesená",J362,0)</f>
        <v>0</v>
      </c>
      <c r="BH362" s="155">
        <f>IF(N362="zníž. prenesená",J362,0)</f>
        <v>0</v>
      </c>
      <c r="BI362" s="155">
        <f>IF(N362="nulová",J362,0)</f>
        <v>0</v>
      </c>
      <c r="BJ362" s="14" t="s">
        <v>86</v>
      </c>
      <c r="BK362" s="156">
        <f>ROUND(I362*H362,3)</f>
        <v>0</v>
      </c>
      <c r="BL362" s="14" t="s">
        <v>209</v>
      </c>
      <c r="BM362" s="154" t="s">
        <v>607</v>
      </c>
    </row>
    <row r="363" spans="1:65" s="12" customFormat="1" ht="23" customHeight="1">
      <c r="B363" s="131"/>
      <c r="D363" s="132" t="s">
        <v>72</v>
      </c>
      <c r="E363" s="141" t="s">
        <v>608</v>
      </c>
      <c r="F363" s="141" t="s">
        <v>609</v>
      </c>
      <c r="J363" s="142"/>
      <c r="L363" s="131"/>
      <c r="M363" s="135"/>
      <c r="N363" s="136"/>
      <c r="O363" s="136"/>
      <c r="P363" s="137">
        <f>SUM(P364:P366)</f>
        <v>248.40154599999997</v>
      </c>
      <c r="Q363" s="136"/>
      <c r="R363" s="137">
        <f>SUM(R364:R366)</f>
        <v>0.79077562229999987</v>
      </c>
      <c r="S363" s="136"/>
      <c r="T363" s="138">
        <f>SUM(T364:T366)</f>
        <v>0</v>
      </c>
      <c r="AR363" s="132" t="s">
        <v>86</v>
      </c>
      <c r="AT363" s="139" t="s">
        <v>72</v>
      </c>
      <c r="AU363" s="139" t="s">
        <v>80</v>
      </c>
      <c r="AY363" s="132" t="s">
        <v>154</v>
      </c>
      <c r="BK363" s="140">
        <f>SUM(BK364:BK366)</f>
        <v>0</v>
      </c>
    </row>
    <row r="364" spans="1:65" s="2" customFormat="1" ht="24" customHeight="1">
      <c r="A364" s="26"/>
      <c r="B364" s="143"/>
      <c r="C364" s="144" t="s">
        <v>1225</v>
      </c>
      <c r="D364" s="144" t="s">
        <v>157</v>
      </c>
      <c r="E364" s="145" t="s">
        <v>1226</v>
      </c>
      <c r="F364" s="172" t="s">
        <v>1227</v>
      </c>
      <c r="G364" s="173" t="s">
        <v>170</v>
      </c>
      <c r="H364" s="174">
        <v>225.51</v>
      </c>
      <c r="I364" s="148"/>
      <c r="J364" s="148"/>
      <c r="K364" s="149"/>
      <c r="L364" s="27"/>
      <c r="M364" s="150" t="s">
        <v>1</v>
      </c>
      <c r="N364" s="151" t="s">
        <v>39</v>
      </c>
      <c r="O364" s="152">
        <v>0.32300000000000001</v>
      </c>
      <c r="P364" s="152">
        <f>O364*H364</f>
        <v>72.839730000000003</v>
      </c>
      <c r="Q364" s="152">
        <v>8.8000000000000003E-4</v>
      </c>
      <c r="R364" s="152">
        <f>Q364*H364</f>
        <v>0.19844880000000001</v>
      </c>
      <c r="S364" s="152">
        <v>0</v>
      </c>
      <c r="T364" s="153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4" t="s">
        <v>209</v>
      </c>
      <c r="AT364" s="154" t="s">
        <v>157</v>
      </c>
      <c r="AU364" s="154" t="s">
        <v>86</v>
      </c>
      <c r="AY364" s="14" t="s">
        <v>154</v>
      </c>
      <c r="BE364" s="155">
        <f>IF(N364="základná",J364,0)</f>
        <v>0</v>
      </c>
      <c r="BF364" s="155">
        <f>IF(N364="znížená",J364,0)</f>
        <v>0</v>
      </c>
      <c r="BG364" s="155">
        <f>IF(N364="zákl. prenesená",J364,0)</f>
        <v>0</v>
      </c>
      <c r="BH364" s="155">
        <f>IF(N364="zníž. prenesená",J364,0)</f>
        <v>0</v>
      </c>
      <c r="BI364" s="155">
        <f>IF(N364="nulová",J364,0)</f>
        <v>0</v>
      </c>
      <c r="BJ364" s="14" t="s">
        <v>86</v>
      </c>
      <c r="BK364" s="156">
        <f>ROUND(I364*H364,3)</f>
        <v>0</v>
      </c>
      <c r="BL364" s="14" t="s">
        <v>209</v>
      </c>
      <c r="BM364" s="154" t="s">
        <v>1228</v>
      </c>
    </row>
    <row r="365" spans="1:65" s="2" customFormat="1" ht="24" customHeight="1">
      <c r="A365" s="26"/>
      <c r="B365" s="143"/>
      <c r="C365" s="144" t="s">
        <v>1229</v>
      </c>
      <c r="D365" s="144" t="s">
        <v>157</v>
      </c>
      <c r="E365" s="145" t="s">
        <v>1230</v>
      </c>
      <c r="F365" s="172" t="s">
        <v>1231</v>
      </c>
      <c r="G365" s="173" t="s">
        <v>170</v>
      </c>
      <c r="H365" s="174">
        <v>902.04</v>
      </c>
      <c r="I365" s="148"/>
      <c r="J365" s="148"/>
      <c r="K365" s="149"/>
      <c r="L365" s="27"/>
      <c r="M365" s="150" t="s">
        <v>1</v>
      </c>
      <c r="N365" s="151" t="s">
        <v>39</v>
      </c>
      <c r="O365" s="152">
        <v>0.17599999999999999</v>
      </c>
      <c r="P365" s="152">
        <f>O365*H365</f>
        <v>158.75903999999997</v>
      </c>
      <c r="Q365" s="152">
        <v>5.9999999999999995E-4</v>
      </c>
      <c r="R365" s="152">
        <f>Q365*H365</f>
        <v>0.54122399999999993</v>
      </c>
      <c r="S365" s="152">
        <v>0</v>
      </c>
      <c r="T365" s="153">
        <f>S365*H365</f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54" t="s">
        <v>209</v>
      </c>
      <c r="AT365" s="154" t="s">
        <v>157</v>
      </c>
      <c r="AU365" s="154" t="s">
        <v>86</v>
      </c>
      <c r="AY365" s="14" t="s">
        <v>154</v>
      </c>
      <c r="BE365" s="155">
        <f>IF(N365="základná",J365,0)</f>
        <v>0</v>
      </c>
      <c r="BF365" s="155">
        <f>IF(N365="znížená",J365,0)</f>
        <v>0</v>
      </c>
      <c r="BG365" s="155">
        <f>IF(N365="zákl. prenesená",J365,0)</f>
        <v>0</v>
      </c>
      <c r="BH365" s="155">
        <f>IF(N365="zníž. prenesená",J365,0)</f>
        <v>0</v>
      </c>
      <c r="BI365" s="155">
        <f>IF(N365="nulová",J365,0)</f>
        <v>0</v>
      </c>
      <c r="BJ365" s="14" t="s">
        <v>86</v>
      </c>
      <c r="BK365" s="156">
        <f>ROUND(I365*H365,3)</f>
        <v>0</v>
      </c>
      <c r="BL365" s="14" t="s">
        <v>209</v>
      </c>
      <c r="BM365" s="154" t="s">
        <v>1232</v>
      </c>
    </row>
    <row r="366" spans="1:65" s="2" customFormat="1" ht="24" customHeight="1">
      <c r="A366" s="26"/>
      <c r="B366" s="143"/>
      <c r="C366" s="144" t="s">
        <v>1233</v>
      </c>
      <c r="D366" s="144" t="s">
        <v>157</v>
      </c>
      <c r="E366" s="145" t="s">
        <v>611</v>
      </c>
      <c r="F366" s="146" t="s">
        <v>2470</v>
      </c>
      <c r="G366" s="147" t="s">
        <v>170</v>
      </c>
      <c r="H366" s="148">
        <v>153.31</v>
      </c>
      <c r="I366" s="148"/>
      <c r="J366" s="148"/>
      <c r="K366" s="149"/>
      <c r="L366" s="27"/>
      <c r="M366" s="150" t="s">
        <v>1</v>
      </c>
      <c r="N366" s="151" t="s">
        <v>39</v>
      </c>
      <c r="O366" s="152">
        <v>0.1096</v>
      </c>
      <c r="P366" s="152">
        <f>O366*H366</f>
        <v>16.802776000000001</v>
      </c>
      <c r="Q366" s="152">
        <v>3.3333000000000001E-4</v>
      </c>
      <c r="R366" s="152">
        <f>Q366*H366</f>
        <v>5.1102822300000003E-2</v>
      </c>
      <c r="S366" s="152">
        <v>0</v>
      </c>
      <c r="T366" s="153">
        <f>S366*H366</f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4" t="s">
        <v>209</v>
      </c>
      <c r="AT366" s="154" t="s">
        <v>157</v>
      </c>
      <c r="AU366" s="154" t="s">
        <v>86</v>
      </c>
      <c r="AY366" s="14" t="s">
        <v>154</v>
      </c>
      <c r="BE366" s="155">
        <f>IF(N366="základná",J366,0)</f>
        <v>0</v>
      </c>
      <c r="BF366" s="155">
        <f>IF(N366="znížená",J366,0)</f>
        <v>0</v>
      </c>
      <c r="BG366" s="155">
        <f>IF(N366="zákl. prenesená",J366,0)</f>
        <v>0</v>
      </c>
      <c r="BH366" s="155">
        <f>IF(N366="zníž. prenesená",J366,0)</f>
        <v>0</v>
      </c>
      <c r="BI366" s="155">
        <f>IF(N366="nulová",J366,0)</f>
        <v>0</v>
      </c>
      <c r="BJ366" s="14" t="s">
        <v>86</v>
      </c>
      <c r="BK366" s="156">
        <f>ROUND(I366*H366,3)</f>
        <v>0</v>
      </c>
      <c r="BL366" s="14" t="s">
        <v>209</v>
      </c>
      <c r="BM366" s="154" t="s">
        <v>612</v>
      </c>
    </row>
    <row r="367" spans="1:65" s="12" customFormat="1" ht="23" customHeight="1">
      <c r="B367" s="131"/>
      <c r="D367" s="132" t="s">
        <v>72</v>
      </c>
      <c r="E367" s="141" t="s">
        <v>613</v>
      </c>
      <c r="F367" s="141" t="s">
        <v>614</v>
      </c>
      <c r="J367" s="142"/>
      <c r="L367" s="131"/>
      <c r="M367" s="135"/>
      <c r="N367" s="136"/>
      <c r="O367" s="136"/>
      <c r="P367" s="137">
        <f>SUM(P368:P369)</f>
        <v>45.270824999999995</v>
      </c>
      <c r="Q367" s="136"/>
      <c r="R367" s="137">
        <f>SUM(R368:R369)</f>
        <v>0.16901108000000001</v>
      </c>
      <c r="S367" s="136"/>
      <c r="T367" s="138">
        <f>SUM(T368:T369)</f>
        <v>0</v>
      </c>
      <c r="AR367" s="132" t="s">
        <v>86</v>
      </c>
      <c r="AT367" s="139" t="s">
        <v>72</v>
      </c>
      <c r="AU367" s="139" t="s">
        <v>80</v>
      </c>
      <c r="AY367" s="132" t="s">
        <v>154</v>
      </c>
      <c r="BK367" s="140">
        <f>SUM(BK368:BK369)</f>
        <v>0</v>
      </c>
    </row>
    <row r="368" spans="1:65" s="2" customFormat="1" ht="36" customHeight="1">
      <c r="A368" s="26"/>
      <c r="B368" s="143"/>
      <c r="C368" s="144" t="s">
        <v>1234</v>
      </c>
      <c r="D368" s="144" t="s">
        <v>157</v>
      </c>
      <c r="E368" s="145" t="s">
        <v>811</v>
      </c>
      <c r="F368" s="146" t="s">
        <v>2452</v>
      </c>
      <c r="G368" s="147" t="s">
        <v>170</v>
      </c>
      <c r="H368" s="148">
        <v>603.61099999999999</v>
      </c>
      <c r="I368" s="148"/>
      <c r="J368" s="148"/>
      <c r="K368" s="149"/>
      <c r="L368" s="27"/>
      <c r="M368" s="150" t="s">
        <v>1</v>
      </c>
      <c r="N368" s="151" t="s">
        <v>39</v>
      </c>
      <c r="O368" s="152">
        <v>3.6999999999999998E-2</v>
      </c>
      <c r="P368" s="152">
        <f>O368*H368</f>
        <v>22.333606999999997</v>
      </c>
      <c r="Q368" s="152">
        <v>1E-4</v>
      </c>
      <c r="R368" s="152">
        <f>Q368*H368</f>
        <v>6.0361100000000001E-2</v>
      </c>
      <c r="S368" s="152">
        <v>0</v>
      </c>
      <c r="T368" s="153">
        <f>S368*H368</f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4" t="s">
        <v>209</v>
      </c>
      <c r="AT368" s="154" t="s">
        <v>157</v>
      </c>
      <c r="AU368" s="154" t="s">
        <v>86</v>
      </c>
      <c r="AY368" s="14" t="s">
        <v>154</v>
      </c>
      <c r="BE368" s="155">
        <f>IF(N368="základná",J368,0)</f>
        <v>0</v>
      </c>
      <c r="BF368" s="155">
        <f>IF(N368="znížená",J368,0)</f>
        <v>0</v>
      </c>
      <c r="BG368" s="155">
        <f>IF(N368="zákl. prenesená",J368,0)</f>
        <v>0</v>
      </c>
      <c r="BH368" s="155">
        <f>IF(N368="zníž. prenesená",J368,0)</f>
        <v>0</v>
      </c>
      <c r="BI368" s="155">
        <f>IF(N368="nulová",J368,0)</f>
        <v>0</v>
      </c>
      <c r="BJ368" s="14" t="s">
        <v>86</v>
      </c>
      <c r="BK368" s="156">
        <f>ROUND(I368*H368,3)</f>
        <v>0</v>
      </c>
      <c r="BL368" s="14" t="s">
        <v>209</v>
      </c>
      <c r="BM368" s="154" t="s">
        <v>1235</v>
      </c>
    </row>
    <row r="369" spans="1:65" s="2" customFormat="1" ht="36" customHeight="1">
      <c r="A369" s="26"/>
      <c r="B369" s="143"/>
      <c r="C369" s="144" t="s">
        <v>1236</v>
      </c>
      <c r="D369" s="144" t="s">
        <v>157</v>
      </c>
      <c r="E369" s="145" t="s">
        <v>813</v>
      </c>
      <c r="F369" s="146" t="s">
        <v>2498</v>
      </c>
      <c r="G369" s="147" t="s">
        <v>170</v>
      </c>
      <c r="H369" s="148">
        <v>603.61099999999999</v>
      </c>
      <c r="I369" s="148"/>
      <c r="J369" s="148"/>
      <c r="K369" s="149"/>
      <c r="L369" s="27"/>
      <c r="M369" s="150" t="s">
        <v>1</v>
      </c>
      <c r="N369" s="151" t="s">
        <v>39</v>
      </c>
      <c r="O369" s="152">
        <v>3.7999999999999999E-2</v>
      </c>
      <c r="P369" s="152">
        <f>O369*H369</f>
        <v>22.937217999999998</v>
      </c>
      <c r="Q369" s="152">
        <v>1.8000000000000001E-4</v>
      </c>
      <c r="R369" s="152">
        <f>Q369*H369</f>
        <v>0.10864998000000001</v>
      </c>
      <c r="S369" s="152">
        <v>0</v>
      </c>
      <c r="T369" s="153">
        <f>S369*H369</f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4" t="s">
        <v>209</v>
      </c>
      <c r="AT369" s="154" t="s">
        <v>157</v>
      </c>
      <c r="AU369" s="154" t="s">
        <v>86</v>
      </c>
      <c r="AY369" s="14" t="s">
        <v>154</v>
      </c>
      <c r="BE369" s="155">
        <f>IF(N369="základná",J369,0)</f>
        <v>0</v>
      </c>
      <c r="BF369" s="155">
        <f>IF(N369="znížená",J369,0)</f>
        <v>0</v>
      </c>
      <c r="BG369" s="155">
        <f>IF(N369="zákl. prenesená",J369,0)</f>
        <v>0</v>
      </c>
      <c r="BH369" s="155">
        <f>IF(N369="zníž. prenesená",J369,0)</f>
        <v>0</v>
      </c>
      <c r="BI369" s="155">
        <f>IF(N369="nulová",J369,0)</f>
        <v>0</v>
      </c>
      <c r="BJ369" s="14" t="s">
        <v>86</v>
      </c>
      <c r="BK369" s="156">
        <f>ROUND(I369*H369,3)</f>
        <v>0</v>
      </c>
      <c r="BL369" s="14" t="s">
        <v>209</v>
      </c>
      <c r="BM369" s="154" t="s">
        <v>1237</v>
      </c>
    </row>
    <row r="370" spans="1:65" s="12" customFormat="1" ht="26" customHeight="1">
      <c r="B370" s="131"/>
      <c r="D370" s="132" t="s">
        <v>72</v>
      </c>
      <c r="E370" s="133" t="s">
        <v>229</v>
      </c>
      <c r="F370" s="133" t="s">
        <v>1238</v>
      </c>
      <c r="J370" s="134"/>
      <c r="L370" s="131"/>
      <c r="M370" s="135"/>
      <c r="N370" s="136"/>
      <c r="O370" s="136"/>
      <c r="P370" s="137">
        <f>P371+P377</f>
        <v>20.092941</v>
      </c>
      <c r="Q370" s="136"/>
      <c r="R370" s="137">
        <f>R371+R377</f>
        <v>2.165</v>
      </c>
      <c r="S370" s="136"/>
      <c r="T370" s="138">
        <f>T371+T377</f>
        <v>0</v>
      </c>
      <c r="AR370" s="132" t="s">
        <v>155</v>
      </c>
      <c r="AT370" s="139" t="s">
        <v>72</v>
      </c>
      <c r="AU370" s="139" t="s">
        <v>73</v>
      </c>
      <c r="AY370" s="132" t="s">
        <v>154</v>
      </c>
      <c r="BK370" s="140">
        <f>BK371+BK377</f>
        <v>0</v>
      </c>
    </row>
    <row r="371" spans="1:65" s="12" customFormat="1" ht="23" customHeight="1">
      <c r="B371" s="131"/>
      <c r="D371" s="132" t="s">
        <v>72</v>
      </c>
      <c r="E371" s="141" t="s">
        <v>1239</v>
      </c>
      <c r="F371" s="141" t="s">
        <v>1240</v>
      </c>
      <c r="J371" s="142"/>
      <c r="L371" s="131"/>
      <c r="M371" s="135"/>
      <c r="N371" s="136"/>
      <c r="O371" s="136"/>
      <c r="P371" s="137">
        <f>SUM(P372:P376)</f>
        <v>20.092941</v>
      </c>
      <c r="Q371" s="136"/>
      <c r="R371" s="137">
        <f>SUM(R372:R376)</f>
        <v>2.165</v>
      </c>
      <c r="S371" s="136"/>
      <c r="T371" s="138">
        <f>SUM(T372:T376)</f>
        <v>0</v>
      </c>
      <c r="AR371" s="132" t="s">
        <v>155</v>
      </c>
      <c r="AT371" s="139" t="s">
        <v>72</v>
      </c>
      <c r="AU371" s="139" t="s">
        <v>80</v>
      </c>
      <c r="AY371" s="132" t="s">
        <v>154</v>
      </c>
      <c r="BK371" s="140">
        <f>SUM(BK372:BK376)</f>
        <v>0</v>
      </c>
    </row>
    <row r="372" spans="1:65" s="2" customFormat="1" ht="24" customHeight="1">
      <c r="A372" s="26"/>
      <c r="B372" s="143"/>
      <c r="C372" s="144" t="s">
        <v>1241</v>
      </c>
      <c r="D372" s="144" t="s">
        <v>157</v>
      </c>
      <c r="E372" s="145" t="s">
        <v>1242</v>
      </c>
      <c r="F372" s="172" t="s">
        <v>1243</v>
      </c>
      <c r="G372" s="173" t="s">
        <v>170</v>
      </c>
      <c r="H372" s="174">
        <v>22.550999999999998</v>
      </c>
      <c r="I372" s="148"/>
      <c r="J372" s="148"/>
      <c r="K372" s="149"/>
      <c r="L372" s="27"/>
      <c r="M372" s="150" t="s">
        <v>1</v>
      </c>
      <c r="N372" s="151" t="s">
        <v>39</v>
      </c>
      <c r="O372" s="152">
        <v>0.89100000000000001</v>
      </c>
      <c r="P372" s="152">
        <f>O372*H372</f>
        <v>20.092941</v>
      </c>
      <c r="Q372" s="152">
        <v>0</v>
      </c>
      <c r="R372" s="152">
        <f>Q372*H372</f>
        <v>0</v>
      </c>
      <c r="S372" s="152">
        <v>0</v>
      </c>
      <c r="T372" s="153">
        <f>S372*H372</f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4" t="s">
        <v>409</v>
      </c>
      <c r="AT372" s="154" t="s">
        <v>157</v>
      </c>
      <c r="AU372" s="154" t="s">
        <v>86</v>
      </c>
      <c r="AY372" s="14" t="s">
        <v>154</v>
      </c>
      <c r="BE372" s="155">
        <f>IF(N372="základná",J372,0)</f>
        <v>0</v>
      </c>
      <c r="BF372" s="155">
        <f>IF(N372="znížená",J372,0)</f>
        <v>0</v>
      </c>
      <c r="BG372" s="155">
        <f>IF(N372="zákl. prenesená",J372,0)</f>
        <v>0</v>
      </c>
      <c r="BH372" s="155">
        <f>IF(N372="zníž. prenesená",J372,0)</f>
        <v>0</v>
      </c>
      <c r="BI372" s="155">
        <f>IF(N372="nulová",J372,0)</f>
        <v>0</v>
      </c>
      <c r="BJ372" s="14" t="s">
        <v>86</v>
      </c>
      <c r="BK372" s="156">
        <f>ROUND(I372*H372,3)</f>
        <v>0</v>
      </c>
      <c r="BL372" s="14" t="s">
        <v>409</v>
      </c>
      <c r="BM372" s="154" t="s">
        <v>1244</v>
      </c>
    </row>
    <row r="373" spans="1:65" s="2" customFormat="1" ht="24" customHeight="1">
      <c r="A373" s="26"/>
      <c r="B373" s="143"/>
      <c r="C373" s="157" t="s">
        <v>1245</v>
      </c>
      <c r="D373" s="157" t="s">
        <v>229</v>
      </c>
      <c r="E373" s="158" t="s">
        <v>1246</v>
      </c>
      <c r="F373" s="175" t="s">
        <v>1247</v>
      </c>
      <c r="G373" s="176" t="s">
        <v>302</v>
      </c>
      <c r="H373" s="177">
        <v>2.165</v>
      </c>
      <c r="I373" s="161"/>
      <c r="J373" s="161"/>
      <c r="K373" s="162"/>
      <c r="L373" s="163"/>
      <c r="M373" s="164" t="s">
        <v>1</v>
      </c>
      <c r="N373" s="165" t="s">
        <v>39</v>
      </c>
      <c r="O373" s="152">
        <v>0</v>
      </c>
      <c r="P373" s="152">
        <f>O373*H373</f>
        <v>0</v>
      </c>
      <c r="Q373" s="152">
        <v>1</v>
      </c>
      <c r="R373" s="152">
        <f>Q373*H373</f>
        <v>2.165</v>
      </c>
      <c r="S373" s="152">
        <v>0</v>
      </c>
      <c r="T373" s="153">
        <f>S373*H373</f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4" t="s">
        <v>1024</v>
      </c>
      <c r="AT373" s="154" t="s">
        <v>229</v>
      </c>
      <c r="AU373" s="154" t="s">
        <v>86</v>
      </c>
      <c r="AY373" s="14" t="s">
        <v>154</v>
      </c>
      <c r="BE373" s="155">
        <f>IF(N373="základná",J373,0)</f>
        <v>0</v>
      </c>
      <c r="BF373" s="155">
        <f>IF(N373="znížená",J373,0)</f>
        <v>0</v>
      </c>
      <c r="BG373" s="155">
        <f>IF(N373="zákl. prenesená",J373,0)</f>
        <v>0</v>
      </c>
      <c r="BH373" s="155">
        <f>IF(N373="zníž. prenesená",J373,0)</f>
        <v>0</v>
      </c>
      <c r="BI373" s="155">
        <f>IF(N373="nulová",J373,0)</f>
        <v>0</v>
      </c>
      <c r="BJ373" s="14" t="s">
        <v>86</v>
      </c>
      <c r="BK373" s="156">
        <f>ROUND(I373*H373,3)</f>
        <v>0</v>
      </c>
      <c r="BL373" s="14" t="s">
        <v>1024</v>
      </c>
      <c r="BM373" s="154" t="s">
        <v>1248</v>
      </c>
    </row>
    <row r="374" spans="1:65" s="2" customFormat="1" ht="16.5" customHeight="1">
      <c r="A374" s="26"/>
      <c r="B374" s="143"/>
      <c r="C374" s="144" t="s">
        <v>1249</v>
      </c>
      <c r="D374" s="144" t="s">
        <v>157</v>
      </c>
      <c r="E374" s="145" t="s">
        <v>1250</v>
      </c>
      <c r="F374" s="172" t="s">
        <v>1251</v>
      </c>
      <c r="G374" s="173" t="s">
        <v>351</v>
      </c>
      <c r="H374" s="174">
        <v>13.316000000000001</v>
      </c>
      <c r="I374" s="148"/>
      <c r="J374" s="148"/>
      <c r="K374" s="149"/>
      <c r="L374" s="27"/>
      <c r="M374" s="150" t="s">
        <v>1</v>
      </c>
      <c r="N374" s="151" t="s">
        <v>39</v>
      </c>
      <c r="O374" s="152">
        <v>0</v>
      </c>
      <c r="P374" s="152">
        <f>O374*H374</f>
        <v>0</v>
      </c>
      <c r="Q374" s="152">
        <v>0</v>
      </c>
      <c r="R374" s="152">
        <f>Q374*H374</f>
        <v>0</v>
      </c>
      <c r="S374" s="152">
        <v>0</v>
      </c>
      <c r="T374" s="153">
        <f>S374*H374</f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4" t="s">
        <v>409</v>
      </c>
      <c r="AT374" s="154" t="s">
        <v>157</v>
      </c>
      <c r="AU374" s="154" t="s">
        <v>86</v>
      </c>
      <c r="AY374" s="14" t="s">
        <v>154</v>
      </c>
      <c r="BE374" s="155">
        <f>IF(N374="základná",J374,0)</f>
        <v>0</v>
      </c>
      <c r="BF374" s="155">
        <f>IF(N374="znížená",J374,0)</f>
        <v>0</v>
      </c>
      <c r="BG374" s="155">
        <f>IF(N374="zákl. prenesená",J374,0)</f>
        <v>0</v>
      </c>
      <c r="BH374" s="155">
        <f>IF(N374="zníž. prenesená",J374,0)</f>
        <v>0</v>
      </c>
      <c r="BI374" s="155">
        <f>IF(N374="nulová",J374,0)</f>
        <v>0</v>
      </c>
      <c r="BJ374" s="14" t="s">
        <v>86</v>
      </c>
      <c r="BK374" s="156">
        <f>ROUND(I374*H374,3)</f>
        <v>0</v>
      </c>
      <c r="BL374" s="14" t="s">
        <v>409</v>
      </c>
      <c r="BM374" s="154" t="s">
        <v>1252</v>
      </c>
    </row>
    <row r="375" spans="1:65" s="2" customFormat="1" ht="16.5" customHeight="1">
      <c r="A375" s="26"/>
      <c r="B375" s="143"/>
      <c r="C375" s="144" t="s">
        <v>1253</v>
      </c>
      <c r="D375" s="144" t="s">
        <v>157</v>
      </c>
      <c r="E375" s="145" t="s">
        <v>1254</v>
      </c>
      <c r="F375" s="172" t="s">
        <v>1255</v>
      </c>
      <c r="G375" s="173" t="s">
        <v>351</v>
      </c>
      <c r="H375" s="174">
        <v>9.0619999999999994</v>
      </c>
      <c r="I375" s="148"/>
      <c r="J375" s="148"/>
      <c r="K375" s="149"/>
      <c r="L375" s="27"/>
      <c r="M375" s="150" t="s">
        <v>1</v>
      </c>
      <c r="N375" s="151" t="s">
        <v>39</v>
      </c>
      <c r="O375" s="152">
        <v>0</v>
      </c>
      <c r="P375" s="152">
        <f>O375*H375</f>
        <v>0</v>
      </c>
      <c r="Q375" s="152">
        <v>0</v>
      </c>
      <c r="R375" s="152">
        <f>Q375*H375</f>
        <v>0</v>
      </c>
      <c r="S375" s="152">
        <v>0</v>
      </c>
      <c r="T375" s="153">
        <f>S375*H375</f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4" t="s">
        <v>1024</v>
      </c>
      <c r="AT375" s="154" t="s">
        <v>157</v>
      </c>
      <c r="AU375" s="154" t="s">
        <v>86</v>
      </c>
      <c r="AY375" s="14" t="s">
        <v>154</v>
      </c>
      <c r="BE375" s="155">
        <f>IF(N375="základná",J375,0)</f>
        <v>0</v>
      </c>
      <c r="BF375" s="155">
        <f>IF(N375="znížená",J375,0)</f>
        <v>0</v>
      </c>
      <c r="BG375" s="155">
        <f>IF(N375="zákl. prenesená",J375,0)</f>
        <v>0</v>
      </c>
      <c r="BH375" s="155">
        <f>IF(N375="zníž. prenesená",J375,0)</f>
        <v>0</v>
      </c>
      <c r="BI375" s="155">
        <f>IF(N375="nulová",J375,0)</f>
        <v>0</v>
      </c>
      <c r="BJ375" s="14" t="s">
        <v>86</v>
      </c>
      <c r="BK375" s="156">
        <f>ROUND(I375*H375,3)</f>
        <v>0</v>
      </c>
      <c r="BL375" s="14" t="s">
        <v>1024</v>
      </c>
      <c r="BM375" s="154" t="s">
        <v>1256</v>
      </c>
    </row>
    <row r="376" spans="1:65" s="2" customFormat="1" ht="16.5" customHeight="1">
      <c r="A376" s="26"/>
      <c r="B376" s="143"/>
      <c r="C376" s="144" t="s">
        <v>1257</v>
      </c>
      <c r="D376" s="144" t="s">
        <v>157</v>
      </c>
      <c r="E376" s="145" t="s">
        <v>1258</v>
      </c>
      <c r="F376" s="172" t="s">
        <v>1259</v>
      </c>
      <c r="G376" s="173" t="s">
        <v>351</v>
      </c>
      <c r="H376" s="174">
        <v>13.316000000000001</v>
      </c>
      <c r="I376" s="148"/>
      <c r="J376" s="148"/>
      <c r="K376" s="149"/>
      <c r="L376" s="27"/>
      <c r="M376" s="150" t="s">
        <v>1</v>
      </c>
      <c r="N376" s="151" t="s">
        <v>39</v>
      </c>
      <c r="O376" s="152">
        <v>0</v>
      </c>
      <c r="P376" s="152">
        <f>O376*H376</f>
        <v>0</v>
      </c>
      <c r="Q376" s="152">
        <v>0</v>
      </c>
      <c r="R376" s="152">
        <f>Q376*H376</f>
        <v>0</v>
      </c>
      <c r="S376" s="152">
        <v>0</v>
      </c>
      <c r="T376" s="153">
        <f>S376*H376</f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4" t="s">
        <v>409</v>
      </c>
      <c r="AT376" s="154" t="s">
        <v>157</v>
      </c>
      <c r="AU376" s="154" t="s">
        <v>86</v>
      </c>
      <c r="AY376" s="14" t="s">
        <v>154</v>
      </c>
      <c r="BE376" s="155">
        <f>IF(N376="základná",J376,0)</f>
        <v>0</v>
      </c>
      <c r="BF376" s="155">
        <f>IF(N376="znížená",J376,0)</f>
        <v>0</v>
      </c>
      <c r="BG376" s="155">
        <f>IF(N376="zákl. prenesená",J376,0)</f>
        <v>0</v>
      </c>
      <c r="BH376" s="155">
        <f>IF(N376="zníž. prenesená",J376,0)</f>
        <v>0</v>
      </c>
      <c r="BI376" s="155">
        <f>IF(N376="nulová",J376,0)</f>
        <v>0</v>
      </c>
      <c r="BJ376" s="14" t="s">
        <v>86</v>
      </c>
      <c r="BK376" s="156">
        <f>ROUND(I376*H376,3)</f>
        <v>0</v>
      </c>
      <c r="BL376" s="14" t="s">
        <v>409</v>
      </c>
      <c r="BM376" s="154" t="s">
        <v>1260</v>
      </c>
    </row>
    <row r="377" spans="1:65" s="12" customFormat="1" ht="23" customHeight="1">
      <c r="B377" s="131"/>
      <c r="D377" s="132" t="s">
        <v>72</v>
      </c>
      <c r="E377" s="141" t="s">
        <v>1261</v>
      </c>
      <c r="F377" s="141" t="s">
        <v>1262</v>
      </c>
      <c r="J377" s="142"/>
      <c r="L377" s="131"/>
      <c r="M377" s="135"/>
      <c r="N377" s="136"/>
      <c r="O377" s="136"/>
      <c r="P377" s="137">
        <f>SUM(P378:P379)</f>
        <v>0</v>
      </c>
      <c r="Q377" s="136"/>
      <c r="R377" s="137">
        <f>SUM(R378:R379)</f>
        <v>0</v>
      </c>
      <c r="S377" s="136"/>
      <c r="T377" s="138">
        <f>SUM(T378:T379)</f>
        <v>0</v>
      </c>
      <c r="AR377" s="132" t="s">
        <v>155</v>
      </c>
      <c r="AT377" s="139" t="s">
        <v>72</v>
      </c>
      <c r="AU377" s="139" t="s">
        <v>80</v>
      </c>
      <c r="AY377" s="132" t="s">
        <v>154</v>
      </c>
      <c r="BK377" s="140">
        <f>SUM(BK378:BK379)</f>
        <v>0</v>
      </c>
    </row>
    <row r="378" spans="1:65" s="2" customFormat="1" ht="16.5" customHeight="1">
      <c r="A378" s="26"/>
      <c r="B378" s="143"/>
      <c r="C378" s="144" t="s">
        <v>1263</v>
      </c>
      <c r="D378" s="144" t="s">
        <v>157</v>
      </c>
      <c r="E378" s="145" t="s">
        <v>1264</v>
      </c>
      <c r="F378" s="146" t="s">
        <v>1265</v>
      </c>
      <c r="G378" s="147" t="s">
        <v>159</v>
      </c>
      <c r="H378" s="148">
        <v>1</v>
      </c>
      <c r="I378" s="148"/>
      <c r="J378" s="148"/>
      <c r="K378" s="149"/>
      <c r="L378" s="27"/>
      <c r="M378" s="150" t="s">
        <v>1</v>
      </c>
      <c r="N378" s="151" t="s">
        <v>39</v>
      </c>
      <c r="O378" s="152">
        <v>0</v>
      </c>
      <c r="P378" s="152">
        <f>O378*H378</f>
        <v>0</v>
      </c>
      <c r="Q378" s="152">
        <v>0</v>
      </c>
      <c r="R378" s="152">
        <f>Q378*H378</f>
        <v>0</v>
      </c>
      <c r="S378" s="152">
        <v>0</v>
      </c>
      <c r="T378" s="153">
        <f>S378*H378</f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4" t="s">
        <v>409</v>
      </c>
      <c r="AT378" s="154" t="s">
        <v>157</v>
      </c>
      <c r="AU378" s="154" t="s">
        <v>86</v>
      </c>
      <c r="AY378" s="14" t="s">
        <v>154</v>
      </c>
      <c r="BE378" s="155">
        <f>IF(N378="základná",J378,0)</f>
        <v>0</v>
      </c>
      <c r="BF378" s="155">
        <f>IF(N378="znížená",J378,0)</f>
        <v>0</v>
      </c>
      <c r="BG378" s="155">
        <f>IF(N378="zákl. prenesená",J378,0)</f>
        <v>0</v>
      </c>
      <c r="BH378" s="155">
        <f>IF(N378="zníž. prenesená",J378,0)</f>
        <v>0</v>
      </c>
      <c r="BI378" s="155">
        <f>IF(N378="nulová",J378,0)</f>
        <v>0</v>
      </c>
      <c r="BJ378" s="14" t="s">
        <v>86</v>
      </c>
      <c r="BK378" s="156">
        <f>ROUND(I378*H378,3)</f>
        <v>0</v>
      </c>
      <c r="BL378" s="14" t="s">
        <v>409</v>
      </c>
      <c r="BM378" s="154" t="s">
        <v>1266</v>
      </c>
    </row>
    <row r="379" spans="1:65" s="2" customFormat="1" ht="16.5" customHeight="1">
      <c r="A379" s="26"/>
      <c r="B379" s="143"/>
      <c r="C379" s="144" t="s">
        <v>1267</v>
      </c>
      <c r="D379" s="144" t="s">
        <v>157</v>
      </c>
      <c r="E379" s="145" t="s">
        <v>1258</v>
      </c>
      <c r="F379" s="146" t="s">
        <v>1259</v>
      </c>
      <c r="G379" s="147" t="s">
        <v>351</v>
      </c>
      <c r="H379" s="148">
        <v>101.658</v>
      </c>
      <c r="I379" s="148"/>
      <c r="J379" s="148"/>
      <c r="K379" s="149"/>
      <c r="L379" s="27"/>
      <c r="M379" s="150" t="s">
        <v>1</v>
      </c>
      <c r="N379" s="151" t="s">
        <v>39</v>
      </c>
      <c r="O379" s="152">
        <v>0</v>
      </c>
      <c r="P379" s="152">
        <f>O379*H379</f>
        <v>0</v>
      </c>
      <c r="Q379" s="152">
        <v>0</v>
      </c>
      <c r="R379" s="152">
        <f>Q379*H379</f>
        <v>0</v>
      </c>
      <c r="S379" s="152">
        <v>0</v>
      </c>
      <c r="T379" s="153">
        <f>S379*H379</f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4" t="s">
        <v>409</v>
      </c>
      <c r="AT379" s="154" t="s">
        <v>157</v>
      </c>
      <c r="AU379" s="154" t="s">
        <v>86</v>
      </c>
      <c r="AY379" s="14" t="s">
        <v>154</v>
      </c>
      <c r="BE379" s="155">
        <f>IF(N379="základná",J379,0)</f>
        <v>0</v>
      </c>
      <c r="BF379" s="155">
        <f>IF(N379="znížená",J379,0)</f>
        <v>0</v>
      </c>
      <c r="BG379" s="155">
        <f>IF(N379="zákl. prenesená",J379,0)</f>
        <v>0</v>
      </c>
      <c r="BH379" s="155">
        <f>IF(N379="zníž. prenesená",J379,0)</f>
        <v>0</v>
      </c>
      <c r="BI379" s="155">
        <f>IF(N379="nulová",J379,0)</f>
        <v>0</v>
      </c>
      <c r="BJ379" s="14" t="s">
        <v>86</v>
      </c>
      <c r="BK379" s="156">
        <f>ROUND(I379*H379,3)</f>
        <v>0</v>
      </c>
      <c r="BL379" s="14" t="s">
        <v>409</v>
      </c>
      <c r="BM379" s="154" t="s">
        <v>1268</v>
      </c>
    </row>
    <row r="380" spans="1:65" s="12" customFormat="1" ht="26" customHeight="1">
      <c r="B380" s="131"/>
      <c r="D380" s="132" t="s">
        <v>72</v>
      </c>
      <c r="E380" s="133" t="s">
        <v>621</v>
      </c>
      <c r="F380" s="133" t="s">
        <v>622</v>
      </c>
      <c r="J380" s="134"/>
      <c r="L380" s="131"/>
      <c r="M380" s="135"/>
      <c r="N380" s="136"/>
      <c r="O380" s="136"/>
      <c r="P380" s="137">
        <f>P381</f>
        <v>360.40000000000003</v>
      </c>
      <c r="Q380" s="136"/>
      <c r="R380" s="137">
        <f>R381</f>
        <v>0</v>
      </c>
      <c r="S380" s="136"/>
      <c r="T380" s="138">
        <f>T381</f>
        <v>0</v>
      </c>
      <c r="AR380" s="132" t="s">
        <v>160</v>
      </c>
      <c r="AT380" s="139" t="s">
        <v>72</v>
      </c>
      <c r="AU380" s="139" t="s">
        <v>73</v>
      </c>
      <c r="AY380" s="132" t="s">
        <v>154</v>
      </c>
      <c r="BK380" s="140">
        <f>BK381</f>
        <v>0</v>
      </c>
    </row>
    <row r="381" spans="1:65" s="2" customFormat="1" ht="16.5" customHeight="1">
      <c r="A381" s="26"/>
      <c r="B381" s="143"/>
      <c r="C381" s="144" t="s">
        <v>1269</v>
      </c>
      <c r="D381" s="144" t="s">
        <v>157</v>
      </c>
      <c r="E381" s="145" t="s">
        <v>624</v>
      </c>
      <c r="F381" s="146" t="s">
        <v>625</v>
      </c>
      <c r="G381" s="147" t="s">
        <v>626</v>
      </c>
      <c r="H381" s="148">
        <v>340</v>
      </c>
      <c r="I381" s="148"/>
      <c r="J381" s="148"/>
      <c r="K381" s="149"/>
      <c r="L381" s="27"/>
      <c r="M381" s="150" t="s">
        <v>1</v>
      </c>
      <c r="N381" s="151" t="s">
        <v>39</v>
      </c>
      <c r="O381" s="152">
        <v>1.06</v>
      </c>
      <c r="P381" s="152">
        <f>O381*H381</f>
        <v>360.40000000000003</v>
      </c>
      <c r="Q381" s="152">
        <v>0</v>
      </c>
      <c r="R381" s="152">
        <f>Q381*H381</f>
        <v>0</v>
      </c>
      <c r="S381" s="152">
        <v>0</v>
      </c>
      <c r="T381" s="153">
        <f>S381*H381</f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4" t="s">
        <v>627</v>
      </c>
      <c r="AT381" s="154" t="s">
        <v>157</v>
      </c>
      <c r="AU381" s="154" t="s">
        <v>80</v>
      </c>
      <c r="AY381" s="14" t="s">
        <v>154</v>
      </c>
      <c r="BE381" s="155">
        <f>IF(N381="základná",J381,0)</f>
        <v>0</v>
      </c>
      <c r="BF381" s="155">
        <f>IF(N381="znížená",J381,0)</f>
        <v>0</v>
      </c>
      <c r="BG381" s="155">
        <f>IF(N381="zákl. prenesená",J381,0)</f>
        <v>0</v>
      </c>
      <c r="BH381" s="155">
        <f>IF(N381="zníž. prenesená",J381,0)</f>
        <v>0</v>
      </c>
      <c r="BI381" s="155">
        <f>IF(N381="nulová",J381,0)</f>
        <v>0</v>
      </c>
      <c r="BJ381" s="14" t="s">
        <v>86</v>
      </c>
      <c r="BK381" s="156">
        <f>ROUND(I381*H381,3)</f>
        <v>0</v>
      </c>
      <c r="BL381" s="14" t="s">
        <v>627</v>
      </c>
      <c r="BM381" s="154" t="s">
        <v>1270</v>
      </c>
    </row>
    <row r="382" spans="1:65" s="12" customFormat="1" ht="26" customHeight="1">
      <c r="B382" s="131"/>
      <c r="D382" s="132" t="s">
        <v>72</v>
      </c>
      <c r="E382" s="133" t="s">
        <v>1271</v>
      </c>
      <c r="F382" s="133" t="s">
        <v>1272</v>
      </c>
      <c r="J382" s="134"/>
      <c r="L382" s="131"/>
      <c r="M382" s="135"/>
      <c r="N382" s="136"/>
      <c r="O382" s="136"/>
      <c r="P382" s="137">
        <f>SUM(P383:P440)</f>
        <v>0</v>
      </c>
      <c r="Q382" s="136"/>
      <c r="R382" s="137">
        <f>SUM(R383:R440)</f>
        <v>0</v>
      </c>
      <c r="S382" s="136"/>
      <c r="T382" s="138">
        <f>SUM(T383:T440)</f>
        <v>0</v>
      </c>
      <c r="AR382" s="132" t="s">
        <v>160</v>
      </c>
      <c r="AT382" s="139" t="s">
        <v>72</v>
      </c>
      <c r="AU382" s="139" t="s">
        <v>73</v>
      </c>
      <c r="AY382" s="132" t="s">
        <v>154</v>
      </c>
      <c r="BK382" s="140">
        <f>SUM(BK383:BK440)</f>
        <v>0</v>
      </c>
    </row>
    <row r="383" spans="1:65" s="2" customFormat="1" ht="48" customHeight="1">
      <c r="A383" s="26"/>
      <c r="B383" s="143"/>
      <c r="C383" s="144" t="s">
        <v>1273</v>
      </c>
      <c r="D383" s="144" t="s">
        <v>157</v>
      </c>
      <c r="E383" s="145" t="s">
        <v>1274</v>
      </c>
      <c r="F383" s="146" t="s">
        <v>1275</v>
      </c>
      <c r="G383" s="147" t="s">
        <v>170</v>
      </c>
      <c r="H383" s="148">
        <v>595</v>
      </c>
      <c r="I383" s="148"/>
      <c r="J383" s="148"/>
      <c r="K383" s="149"/>
      <c r="L383" s="27"/>
      <c r="M383" s="150" t="s">
        <v>1</v>
      </c>
      <c r="N383" s="151" t="s">
        <v>39</v>
      </c>
      <c r="O383" s="152">
        <v>0</v>
      </c>
      <c r="P383" s="152">
        <f t="shared" ref="P383:P414" si="90">O383*H383</f>
        <v>0</v>
      </c>
      <c r="Q383" s="152">
        <v>0</v>
      </c>
      <c r="R383" s="152">
        <f t="shared" ref="R383:R414" si="91">Q383*H383</f>
        <v>0</v>
      </c>
      <c r="S383" s="152">
        <v>0</v>
      </c>
      <c r="T383" s="153">
        <f t="shared" ref="T383:T414" si="92">S383*H383</f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4" t="s">
        <v>1276</v>
      </c>
      <c r="AT383" s="154" t="s">
        <v>157</v>
      </c>
      <c r="AU383" s="154" t="s">
        <v>80</v>
      </c>
      <c r="AY383" s="14" t="s">
        <v>154</v>
      </c>
      <c r="BE383" s="155">
        <f t="shared" ref="BE383:BE414" si="93">IF(N383="základná",J383,0)</f>
        <v>0</v>
      </c>
      <c r="BF383" s="155">
        <f t="shared" ref="BF383:BF414" si="94">IF(N383="znížená",J383,0)</f>
        <v>0</v>
      </c>
      <c r="BG383" s="155">
        <f t="shared" ref="BG383:BG414" si="95">IF(N383="zákl. prenesená",J383,0)</f>
        <v>0</v>
      </c>
      <c r="BH383" s="155">
        <f t="shared" ref="BH383:BH414" si="96">IF(N383="zníž. prenesená",J383,0)</f>
        <v>0</v>
      </c>
      <c r="BI383" s="155">
        <f t="shared" ref="BI383:BI414" si="97">IF(N383="nulová",J383,0)</f>
        <v>0</v>
      </c>
      <c r="BJ383" s="14" t="s">
        <v>86</v>
      </c>
      <c r="BK383" s="156">
        <f t="shared" ref="BK383:BK414" si="98">ROUND(I383*H383,3)</f>
        <v>0</v>
      </c>
      <c r="BL383" s="14" t="s">
        <v>1276</v>
      </c>
      <c r="BM383" s="154" t="s">
        <v>1277</v>
      </c>
    </row>
    <row r="384" spans="1:65" s="2" customFormat="1" ht="24" customHeight="1">
      <c r="A384" s="26"/>
      <c r="B384" s="143"/>
      <c r="C384" s="144" t="s">
        <v>1278</v>
      </c>
      <c r="D384" s="144" t="s">
        <v>157</v>
      </c>
      <c r="E384" s="145" t="s">
        <v>1279</v>
      </c>
      <c r="F384" s="146" t="s">
        <v>1280</v>
      </c>
      <c r="G384" s="147" t="s">
        <v>1202</v>
      </c>
      <c r="H384" s="148">
        <v>1</v>
      </c>
      <c r="I384" s="148"/>
      <c r="J384" s="148"/>
      <c r="K384" s="149"/>
      <c r="L384" s="27"/>
      <c r="M384" s="150" t="s">
        <v>1</v>
      </c>
      <c r="N384" s="151" t="s">
        <v>39</v>
      </c>
      <c r="O384" s="152">
        <v>0</v>
      </c>
      <c r="P384" s="152">
        <f t="shared" si="90"/>
        <v>0</v>
      </c>
      <c r="Q384" s="152">
        <v>0</v>
      </c>
      <c r="R384" s="152">
        <f t="shared" si="91"/>
        <v>0</v>
      </c>
      <c r="S384" s="152">
        <v>0</v>
      </c>
      <c r="T384" s="153">
        <f t="shared" si="92"/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4" t="s">
        <v>1276</v>
      </c>
      <c r="AT384" s="154" t="s">
        <v>157</v>
      </c>
      <c r="AU384" s="154" t="s">
        <v>80</v>
      </c>
      <c r="AY384" s="14" t="s">
        <v>154</v>
      </c>
      <c r="BE384" s="155">
        <f t="shared" si="93"/>
        <v>0</v>
      </c>
      <c r="BF384" s="155">
        <f t="shared" si="94"/>
        <v>0</v>
      </c>
      <c r="BG384" s="155">
        <f t="shared" si="95"/>
        <v>0</v>
      </c>
      <c r="BH384" s="155">
        <f t="shared" si="96"/>
        <v>0</v>
      </c>
      <c r="BI384" s="155">
        <f t="shared" si="97"/>
        <v>0</v>
      </c>
      <c r="BJ384" s="14" t="s">
        <v>86</v>
      </c>
      <c r="BK384" s="156">
        <f t="shared" si="98"/>
        <v>0</v>
      </c>
      <c r="BL384" s="14" t="s">
        <v>1276</v>
      </c>
      <c r="BM384" s="154" t="s">
        <v>1281</v>
      </c>
    </row>
    <row r="385" spans="1:65" s="2" customFormat="1" ht="24" customHeight="1">
      <c r="A385" s="26"/>
      <c r="B385" s="143"/>
      <c r="C385" s="144" t="s">
        <v>1282</v>
      </c>
      <c r="D385" s="144" t="s">
        <v>157</v>
      </c>
      <c r="E385" s="145" t="s">
        <v>1283</v>
      </c>
      <c r="F385" s="146" t="s">
        <v>1284</v>
      </c>
      <c r="G385" s="147" t="s">
        <v>636</v>
      </c>
      <c r="H385" s="148">
        <v>75</v>
      </c>
      <c r="I385" s="148"/>
      <c r="J385" s="148"/>
      <c r="K385" s="149"/>
      <c r="L385" s="27"/>
      <c r="M385" s="150" t="s">
        <v>1</v>
      </c>
      <c r="N385" s="151" t="s">
        <v>39</v>
      </c>
      <c r="O385" s="152">
        <v>0</v>
      </c>
      <c r="P385" s="152">
        <f t="shared" si="90"/>
        <v>0</v>
      </c>
      <c r="Q385" s="152">
        <v>0</v>
      </c>
      <c r="R385" s="152">
        <f t="shared" si="91"/>
        <v>0</v>
      </c>
      <c r="S385" s="152">
        <v>0</v>
      </c>
      <c r="T385" s="153">
        <f t="shared" si="92"/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4" t="s">
        <v>1276</v>
      </c>
      <c r="AT385" s="154" t="s">
        <v>157</v>
      </c>
      <c r="AU385" s="154" t="s">
        <v>80</v>
      </c>
      <c r="AY385" s="14" t="s">
        <v>154</v>
      </c>
      <c r="BE385" s="155">
        <f t="shared" si="93"/>
        <v>0</v>
      </c>
      <c r="BF385" s="155">
        <f t="shared" si="94"/>
        <v>0</v>
      </c>
      <c r="BG385" s="155">
        <f t="shared" si="95"/>
        <v>0</v>
      </c>
      <c r="BH385" s="155">
        <f t="shared" si="96"/>
        <v>0</v>
      </c>
      <c r="BI385" s="155">
        <f t="shared" si="97"/>
        <v>0</v>
      </c>
      <c r="BJ385" s="14" t="s">
        <v>86</v>
      </c>
      <c r="BK385" s="156">
        <f t="shared" si="98"/>
        <v>0</v>
      </c>
      <c r="BL385" s="14" t="s">
        <v>1276</v>
      </c>
      <c r="BM385" s="154" t="s">
        <v>1285</v>
      </c>
    </row>
    <row r="386" spans="1:65" s="2" customFormat="1" ht="48" customHeight="1">
      <c r="A386" s="26"/>
      <c r="B386" s="143"/>
      <c r="C386" s="144" t="s">
        <v>1286</v>
      </c>
      <c r="D386" s="144" t="s">
        <v>157</v>
      </c>
      <c r="E386" s="145" t="s">
        <v>1287</v>
      </c>
      <c r="F386" s="146" t="s">
        <v>1288</v>
      </c>
      <c r="G386" s="147" t="s">
        <v>170</v>
      </c>
      <c r="H386" s="148">
        <v>65</v>
      </c>
      <c r="I386" s="148"/>
      <c r="J386" s="148"/>
      <c r="K386" s="149"/>
      <c r="L386" s="27"/>
      <c r="M386" s="150" t="s">
        <v>1</v>
      </c>
      <c r="N386" s="151" t="s">
        <v>39</v>
      </c>
      <c r="O386" s="152">
        <v>0</v>
      </c>
      <c r="P386" s="152">
        <f t="shared" si="90"/>
        <v>0</v>
      </c>
      <c r="Q386" s="152">
        <v>0</v>
      </c>
      <c r="R386" s="152">
        <f t="shared" si="91"/>
        <v>0</v>
      </c>
      <c r="S386" s="152">
        <v>0</v>
      </c>
      <c r="T386" s="153">
        <f t="shared" si="92"/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4" t="s">
        <v>1276</v>
      </c>
      <c r="AT386" s="154" t="s">
        <v>157</v>
      </c>
      <c r="AU386" s="154" t="s">
        <v>80</v>
      </c>
      <c r="AY386" s="14" t="s">
        <v>154</v>
      </c>
      <c r="BE386" s="155">
        <f t="shared" si="93"/>
        <v>0</v>
      </c>
      <c r="BF386" s="155">
        <f t="shared" si="94"/>
        <v>0</v>
      </c>
      <c r="BG386" s="155">
        <f t="shared" si="95"/>
        <v>0</v>
      </c>
      <c r="BH386" s="155">
        <f t="shared" si="96"/>
        <v>0</v>
      </c>
      <c r="BI386" s="155">
        <f t="shared" si="97"/>
        <v>0</v>
      </c>
      <c r="BJ386" s="14" t="s">
        <v>86</v>
      </c>
      <c r="BK386" s="156">
        <f t="shared" si="98"/>
        <v>0</v>
      </c>
      <c r="BL386" s="14" t="s">
        <v>1276</v>
      </c>
      <c r="BM386" s="154" t="s">
        <v>1289</v>
      </c>
    </row>
    <row r="387" spans="1:65" s="2" customFormat="1" ht="24" customHeight="1">
      <c r="A387" s="26"/>
      <c r="B387" s="143"/>
      <c r="C387" s="144" t="s">
        <v>1290</v>
      </c>
      <c r="D387" s="144" t="s">
        <v>157</v>
      </c>
      <c r="E387" s="145" t="s">
        <v>1291</v>
      </c>
      <c r="F387" s="146" t="s">
        <v>1292</v>
      </c>
      <c r="G387" s="147" t="s">
        <v>636</v>
      </c>
      <c r="H387" s="148">
        <v>8</v>
      </c>
      <c r="I387" s="148"/>
      <c r="J387" s="148"/>
      <c r="K387" s="149"/>
      <c r="L387" s="27"/>
      <c r="M387" s="150" t="s">
        <v>1</v>
      </c>
      <c r="N387" s="151" t="s">
        <v>39</v>
      </c>
      <c r="O387" s="152">
        <v>0</v>
      </c>
      <c r="P387" s="152">
        <f t="shared" si="90"/>
        <v>0</v>
      </c>
      <c r="Q387" s="152">
        <v>0</v>
      </c>
      <c r="R387" s="152">
        <f t="shared" si="91"/>
        <v>0</v>
      </c>
      <c r="S387" s="152">
        <v>0</v>
      </c>
      <c r="T387" s="153">
        <f t="shared" si="92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4" t="s">
        <v>1276</v>
      </c>
      <c r="AT387" s="154" t="s">
        <v>157</v>
      </c>
      <c r="AU387" s="154" t="s">
        <v>80</v>
      </c>
      <c r="AY387" s="14" t="s">
        <v>154</v>
      </c>
      <c r="BE387" s="155">
        <f t="shared" si="93"/>
        <v>0</v>
      </c>
      <c r="BF387" s="155">
        <f t="shared" si="94"/>
        <v>0</v>
      </c>
      <c r="BG387" s="155">
        <f t="shared" si="95"/>
        <v>0</v>
      </c>
      <c r="BH387" s="155">
        <f t="shared" si="96"/>
        <v>0</v>
      </c>
      <c r="BI387" s="155">
        <f t="shared" si="97"/>
        <v>0</v>
      </c>
      <c r="BJ387" s="14" t="s">
        <v>86</v>
      </c>
      <c r="BK387" s="156">
        <f t="shared" si="98"/>
        <v>0</v>
      </c>
      <c r="BL387" s="14" t="s">
        <v>1276</v>
      </c>
      <c r="BM387" s="154" t="s">
        <v>1293</v>
      </c>
    </row>
    <row r="388" spans="1:65" s="2" customFormat="1" ht="36" customHeight="1">
      <c r="A388" s="26"/>
      <c r="B388" s="143"/>
      <c r="C388" s="144" t="s">
        <v>1294</v>
      </c>
      <c r="D388" s="144" t="s">
        <v>157</v>
      </c>
      <c r="E388" s="145" t="s">
        <v>1295</v>
      </c>
      <c r="F388" s="146" t="s">
        <v>1296</v>
      </c>
      <c r="G388" s="147" t="s">
        <v>170</v>
      </c>
      <c r="H388" s="148">
        <v>595</v>
      </c>
      <c r="I388" s="148"/>
      <c r="J388" s="148"/>
      <c r="K388" s="149"/>
      <c r="L388" s="27"/>
      <c r="M388" s="150" t="s">
        <v>1</v>
      </c>
      <c r="N388" s="151" t="s">
        <v>39</v>
      </c>
      <c r="O388" s="152">
        <v>0</v>
      </c>
      <c r="P388" s="152">
        <f t="shared" si="90"/>
        <v>0</v>
      </c>
      <c r="Q388" s="152">
        <v>0</v>
      </c>
      <c r="R388" s="152">
        <f t="shared" si="91"/>
        <v>0</v>
      </c>
      <c r="S388" s="152">
        <v>0</v>
      </c>
      <c r="T388" s="153">
        <f t="shared" si="92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4" t="s">
        <v>1276</v>
      </c>
      <c r="AT388" s="154" t="s">
        <v>157</v>
      </c>
      <c r="AU388" s="154" t="s">
        <v>80</v>
      </c>
      <c r="AY388" s="14" t="s">
        <v>154</v>
      </c>
      <c r="BE388" s="155">
        <f t="shared" si="93"/>
        <v>0</v>
      </c>
      <c r="BF388" s="155">
        <f t="shared" si="94"/>
        <v>0</v>
      </c>
      <c r="BG388" s="155">
        <f t="shared" si="95"/>
        <v>0</v>
      </c>
      <c r="BH388" s="155">
        <f t="shared" si="96"/>
        <v>0</v>
      </c>
      <c r="BI388" s="155">
        <f t="shared" si="97"/>
        <v>0</v>
      </c>
      <c r="BJ388" s="14" t="s">
        <v>86</v>
      </c>
      <c r="BK388" s="156">
        <f t="shared" si="98"/>
        <v>0</v>
      </c>
      <c r="BL388" s="14" t="s">
        <v>1276</v>
      </c>
      <c r="BM388" s="154" t="s">
        <v>1297</v>
      </c>
    </row>
    <row r="389" spans="1:65" s="2" customFormat="1" ht="24" customHeight="1">
      <c r="A389" s="26"/>
      <c r="B389" s="143"/>
      <c r="C389" s="144" t="s">
        <v>1298</v>
      </c>
      <c r="D389" s="144" t="s">
        <v>157</v>
      </c>
      <c r="E389" s="145" t="s">
        <v>1299</v>
      </c>
      <c r="F389" s="146" t="s">
        <v>1300</v>
      </c>
      <c r="G389" s="147" t="s">
        <v>170</v>
      </c>
      <c r="H389" s="148">
        <v>75</v>
      </c>
      <c r="I389" s="148"/>
      <c r="J389" s="148"/>
      <c r="K389" s="149"/>
      <c r="L389" s="27"/>
      <c r="M389" s="150" t="s">
        <v>1</v>
      </c>
      <c r="N389" s="151" t="s">
        <v>39</v>
      </c>
      <c r="O389" s="152">
        <v>0</v>
      </c>
      <c r="P389" s="152">
        <f t="shared" si="90"/>
        <v>0</v>
      </c>
      <c r="Q389" s="152">
        <v>0</v>
      </c>
      <c r="R389" s="152">
        <f t="shared" si="91"/>
        <v>0</v>
      </c>
      <c r="S389" s="152">
        <v>0</v>
      </c>
      <c r="T389" s="153">
        <f t="shared" si="92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4" t="s">
        <v>1276</v>
      </c>
      <c r="AT389" s="154" t="s">
        <v>157</v>
      </c>
      <c r="AU389" s="154" t="s">
        <v>80</v>
      </c>
      <c r="AY389" s="14" t="s">
        <v>154</v>
      </c>
      <c r="BE389" s="155">
        <f t="shared" si="93"/>
        <v>0</v>
      </c>
      <c r="BF389" s="155">
        <f t="shared" si="94"/>
        <v>0</v>
      </c>
      <c r="BG389" s="155">
        <f t="shared" si="95"/>
        <v>0</v>
      </c>
      <c r="BH389" s="155">
        <f t="shared" si="96"/>
        <v>0</v>
      </c>
      <c r="BI389" s="155">
        <f t="shared" si="97"/>
        <v>0</v>
      </c>
      <c r="BJ389" s="14" t="s">
        <v>86</v>
      </c>
      <c r="BK389" s="156">
        <f t="shared" si="98"/>
        <v>0</v>
      </c>
      <c r="BL389" s="14" t="s">
        <v>1276</v>
      </c>
      <c r="BM389" s="154" t="s">
        <v>1301</v>
      </c>
    </row>
    <row r="390" spans="1:65" s="2" customFormat="1" ht="24" customHeight="1">
      <c r="A390" s="26"/>
      <c r="B390" s="143"/>
      <c r="C390" s="144" t="s">
        <v>1302</v>
      </c>
      <c r="D390" s="144" t="s">
        <v>157</v>
      </c>
      <c r="E390" s="145" t="s">
        <v>1303</v>
      </c>
      <c r="F390" s="146" t="s">
        <v>1304</v>
      </c>
      <c r="G390" s="147" t="s">
        <v>1202</v>
      </c>
      <c r="H390" s="148">
        <v>1</v>
      </c>
      <c r="I390" s="148"/>
      <c r="J390" s="148"/>
      <c r="K390" s="149"/>
      <c r="L390" s="27"/>
      <c r="M390" s="150" t="s">
        <v>1</v>
      </c>
      <c r="N390" s="151" t="s">
        <v>39</v>
      </c>
      <c r="O390" s="152">
        <v>0</v>
      </c>
      <c r="P390" s="152">
        <f t="shared" si="90"/>
        <v>0</v>
      </c>
      <c r="Q390" s="152">
        <v>0</v>
      </c>
      <c r="R390" s="152">
        <f t="shared" si="91"/>
        <v>0</v>
      </c>
      <c r="S390" s="152">
        <v>0</v>
      </c>
      <c r="T390" s="153">
        <f t="shared" si="92"/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54" t="s">
        <v>1276</v>
      </c>
      <c r="AT390" s="154" t="s">
        <v>157</v>
      </c>
      <c r="AU390" s="154" t="s">
        <v>80</v>
      </c>
      <c r="AY390" s="14" t="s">
        <v>154</v>
      </c>
      <c r="BE390" s="155">
        <f t="shared" si="93"/>
        <v>0</v>
      </c>
      <c r="BF390" s="155">
        <f t="shared" si="94"/>
        <v>0</v>
      </c>
      <c r="BG390" s="155">
        <f t="shared" si="95"/>
        <v>0</v>
      </c>
      <c r="BH390" s="155">
        <f t="shared" si="96"/>
        <v>0</v>
      </c>
      <c r="BI390" s="155">
        <f t="shared" si="97"/>
        <v>0</v>
      </c>
      <c r="BJ390" s="14" t="s">
        <v>86</v>
      </c>
      <c r="BK390" s="156">
        <f t="shared" si="98"/>
        <v>0</v>
      </c>
      <c r="BL390" s="14" t="s">
        <v>1276</v>
      </c>
      <c r="BM390" s="154" t="s">
        <v>1305</v>
      </c>
    </row>
    <row r="391" spans="1:65" s="2" customFormat="1" ht="72" customHeight="1">
      <c r="A391" s="26"/>
      <c r="B391" s="143"/>
      <c r="C391" s="144" t="s">
        <v>1306</v>
      </c>
      <c r="D391" s="144" t="s">
        <v>157</v>
      </c>
      <c r="E391" s="145" t="s">
        <v>1307</v>
      </c>
      <c r="F391" s="146" t="s">
        <v>1308</v>
      </c>
      <c r="G391" s="147" t="s">
        <v>1202</v>
      </c>
      <c r="H391" s="148">
        <v>1</v>
      </c>
      <c r="I391" s="148"/>
      <c r="J391" s="148"/>
      <c r="K391" s="149"/>
      <c r="L391" s="27"/>
      <c r="M391" s="150" t="s">
        <v>1</v>
      </c>
      <c r="N391" s="151" t="s">
        <v>39</v>
      </c>
      <c r="O391" s="152">
        <v>0</v>
      </c>
      <c r="P391" s="152">
        <f t="shared" si="90"/>
        <v>0</v>
      </c>
      <c r="Q391" s="152">
        <v>0</v>
      </c>
      <c r="R391" s="152">
        <f t="shared" si="91"/>
        <v>0</v>
      </c>
      <c r="S391" s="152">
        <v>0</v>
      </c>
      <c r="T391" s="153">
        <f t="shared" si="92"/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4" t="s">
        <v>1276</v>
      </c>
      <c r="AT391" s="154" t="s">
        <v>157</v>
      </c>
      <c r="AU391" s="154" t="s">
        <v>80</v>
      </c>
      <c r="AY391" s="14" t="s">
        <v>154</v>
      </c>
      <c r="BE391" s="155">
        <f t="shared" si="93"/>
        <v>0</v>
      </c>
      <c r="BF391" s="155">
        <f t="shared" si="94"/>
        <v>0</v>
      </c>
      <c r="BG391" s="155">
        <f t="shared" si="95"/>
        <v>0</v>
      </c>
      <c r="BH391" s="155">
        <f t="shared" si="96"/>
        <v>0</v>
      </c>
      <c r="BI391" s="155">
        <f t="shared" si="97"/>
        <v>0</v>
      </c>
      <c r="BJ391" s="14" t="s">
        <v>86</v>
      </c>
      <c r="BK391" s="156">
        <f t="shared" si="98"/>
        <v>0</v>
      </c>
      <c r="BL391" s="14" t="s">
        <v>1276</v>
      </c>
      <c r="BM391" s="154" t="s">
        <v>1309</v>
      </c>
    </row>
    <row r="392" spans="1:65" s="2" customFormat="1" ht="36" customHeight="1">
      <c r="A392" s="26"/>
      <c r="B392" s="143"/>
      <c r="C392" s="144" t="s">
        <v>1310</v>
      </c>
      <c r="D392" s="144" t="s">
        <v>157</v>
      </c>
      <c r="E392" s="145" t="s">
        <v>1311</v>
      </c>
      <c r="F392" s="146" t="s">
        <v>1312</v>
      </c>
      <c r="G392" s="147" t="s">
        <v>1202</v>
      </c>
      <c r="H392" s="148">
        <v>1</v>
      </c>
      <c r="I392" s="148"/>
      <c r="J392" s="148"/>
      <c r="K392" s="149"/>
      <c r="L392" s="27"/>
      <c r="M392" s="150" t="s">
        <v>1</v>
      </c>
      <c r="N392" s="151" t="s">
        <v>39</v>
      </c>
      <c r="O392" s="152">
        <v>0</v>
      </c>
      <c r="P392" s="152">
        <f t="shared" si="90"/>
        <v>0</v>
      </c>
      <c r="Q392" s="152">
        <v>0</v>
      </c>
      <c r="R392" s="152">
        <f t="shared" si="91"/>
        <v>0</v>
      </c>
      <c r="S392" s="152">
        <v>0</v>
      </c>
      <c r="T392" s="153">
        <f t="shared" si="92"/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4" t="s">
        <v>1276</v>
      </c>
      <c r="AT392" s="154" t="s">
        <v>157</v>
      </c>
      <c r="AU392" s="154" t="s">
        <v>80</v>
      </c>
      <c r="AY392" s="14" t="s">
        <v>154</v>
      </c>
      <c r="BE392" s="155">
        <f t="shared" si="93"/>
        <v>0</v>
      </c>
      <c r="BF392" s="155">
        <f t="shared" si="94"/>
        <v>0</v>
      </c>
      <c r="BG392" s="155">
        <f t="shared" si="95"/>
        <v>0</v>
      </c>
      <c r="BH392" s="155">
        <f t="shared" si="96"/>
        <v>0</v>
      </c>
      <c r="BI392" s="155">
        <f t="shared" si="97"/>
        <v>0</v>
      </c>
      <c r="BJ392" s="14" t="s">
        <v>86</v>
      </c>
      <c r="BK392" s="156">
        <f t="shared" si="98"/>
        <v>0</v>
      </c>
      <c r="BL392" s="14" t="s">
        <v>1276</v>
      </c>
      <c r="BM392" s="154" t="s">
        <v>1313</v>
      </c>
    </row>
    <row r="393" spans="1:65" s="2" customFormat="1" ht="16.5" customHeight="1">
      <c r="A393" s="26"/>
      <c r="B393" s="143"/>
      <c r="C393" s="144" t="s">
        <v>1314</v>
      </c>
      <c r="D393" s="144" t="s">
        <v>157</v>
      </c>
      <c r="E393" s="145" t="s">
        <v>1315</v>
      </c>
      <c r="F393" s="146" t="s">
        <v>1316</v>
      </c>
      <c r="G393" s="147" t="s">
        <v>159</v>
      </c>
      <c r="H393" s="148">
        <v>3</v>
      </c>
      <c r="I393" s="148"/>
      <c r="J393" s="148"/>
      <c r="K393" s="149"/>
      <c r="L393" s="27"/>
      <c r="M393" s="150" t="s">
        <v>1</v>
      </c>
      <c r="N393" s="151" t="s">
        <v>39</v>
      </c>
      <c r="O393" s="152">
        <v>0</v>
      </c>
      <c r="P393" s="152">
        <f t="shared" si="90"/>
        <v>0</v>
      </c>
      <c r="Q393" s="152">
        <v>0</v>
      </c>
      <c r="R393" s="152">
        <f t="shared" si="91"/>
        <v>0</v>
      </c>
      <c r="S393" s="152">
        <v>0</v>
      </c>
      <c r="T393" s="153">
        <f t="shared" si="92"/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4" t="s">
        <v>1276</v>
      </c>
      <c r="AT393" s="154" t="s">
        <v>157</v>
      </c>
      <c r="AU393" s="154" t="s">
        <v>80</v>
      </c>
      <c r="AY393" s="14" t="s">
        <v>154</v>
      </c>
      <c r="BE393" s="155">
        <f t="shared" si="93"/>
        <v>0</v>
      </c>
      <c r="BF393" s="155">
        <f t="shared" si="94"/>
        <v>0</v>
      </c>
      <c r="BG393" s="155">
        <f t="shared" si="95"/>
        <v>0</v>
      </c>
      <c r="BH393" s="155">
        <f t="shared" si="96"/>
        <v>0</v>
      </c>
      <c r="BI393" s="155">
        <f t="shared" si="97"/>
        <v>0</v>
      </c>
      <c r="BJ393" s="14" t="s">
        <v>86</v>
      </c>
      <c r="BK393" s="156">
        <f t="shared" si="98"/>
        <v>0</v>
      </c>
      <c r="BL393" s="14" t="s">
        <v>1276</v>
      </c>
      <c r="BM393" s="154" t="s">
        <v>1317</v>
      </c>
    </row>
    <row r="394" spans="1:65" s="2" customFormat="1" ht="16.5" customHeight="1">
      <c r="A394" s="26"/>
      <c r="B394" s="143"/>
      <c r="C394" s="144" t="s">
        <v>1318</v>
      </c>
      <c r="D394" s="144" t="s">
        <v>157</v>
      </c>
      <c r="E394" s="145" t="s">
        <v>1319</v>
      </c>
      <c r="F394" s="146" t="s">
        <v>1320</v>
      </c>
      <c r="G394" s="147" t="s">
        <v>1202</v>
      </c>
      <c r="H394" s="148">
        <v>1</v>
      </c>
      <c r="I394" s="148"/>
      <c r="J394" s="148"/>
      <c r="K394" s="149"/>
      <c r="L394" s="27"/>
      <c r="M394" s="150" t="s">
        <v>1</v>
      </c>
      <c r="N394" s="151" t="s">
        <v>39</v>
      </c>
      <c r="O394" s="152">
        <v>0</v>
      </c>
      <c r="P394" s="152">
        <f t="shared" si="90"/>
        <v>0</v>
      </c>
      <c r="Q394" s="152">
        <v>0</v>
      </c>
      <c r="R394" s="152">
        <f t="shared" si="91"/>
        <v>0</v>
      </c>
      <c r="S394" s="152">
        <v>0</v>
      </c>
      <c r="T394" s="153">
        <f t="shared" si="92"/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54" t="s">
        <v>1276</v>
      </c>
      <c r="AT394" s="154" t="s">
        <v>157</v>
      </c>
      <c r="AU394" s="154" t="s">
        <v>80</v>
      </c>
      <c r="AY394" s="14" t="s">
        <v>154</v>
      </c>
      <c r="BE394" s="155">
        <f t="shared" si="93"/>
        <v>0</v>
      </c>
      <c r="BF394" s="155">
        <f t="shared" si="94"/>
        <v>0</v>
      </c>
      <c r="BG394" s="155">
        <f t="shared" si="95"/>
        <v>0</v>
      </c>
      <c r="BH394" s="155">
        <f t="shared" si="96"/>
        <v>0</v>
      </c>
      <c r="BI394" s="155">
        <f t="shared" si="97"/>
        <v>0</v>
      </c>
      <c r="BJ394" s="14" t="s">
        <v>86</v>
      </c>
      <c r="BK394" s="156">
        <f t="shared" si="98"/>
        <v>0</v>
      </c>
      <c r="BL394" s="14" t="s">
        <v>1276</v>
      </c>
      <c r="BM394" s="154" t="s">
        <v>1321</v>
      </c>
    </row>
    <row r="395" spans="1:65" s="2" customFormat="1" ht="16.5" customHeight="1">
      <c r="A395" s="26"/>
      <c r="B395" s="143"/>
      <c r="C395" s="144" t="s">
        <v>1322</v>
      </c>
      <c r="D395" s="144" t="s">
        <v>157</v>
      </c>
      <c r="E395" s="145" t="s">
        <v>1323</v>
      </c>
      <c r="F395" s="146" t="s">
        <v>1324</v>
      </c>
      <c r="G395" s="147" t="s">
        <v>1202</v>
      </c>
      <c r="H395" s="148">
        <v>1</v>
      </c>
      <c r="I395" s="148"/>
      <c r="J395" s="148"/>
      <c r="K395" s="149"/>
      <c r="L395" s="27"/>
      <c r="M395" s="150" t="s">
        <v>1</v>
      </c>
      <c r="N395" s="151" t="s">
        <v>39</v>
      </c>
      <c r="O395" s="152">
        <v>0</v>
      </c>
      <c r="P395" s="152">
        <f t="shared" si="90"/>
        <v>0</v>
      </c>
      <c r="Q395" s="152">
        <v>0</v>
      </c>
      <c r="R395" s="152">
        <f t="shared" si="91"/>
        <v>0</v>
      </c>
      <c r="S395" s="152">
        <v>0</v>
      </c>
      <c r="T395" s="153">
        <f t="shared" si="92"/>
        <v>0</v>
      </c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R395" s="154" t="s">
        <v>1276</v>
      </c>
      <c r="AT395" s="154" t="s">
        <v>157</v>
      </c>
      <c r="AU395" s="154" t="s">
        <v>80</v>
      </c>
      <c r="AY395" s="14" t="s">
        <v>154</v>
      </c>
      <c r="BE395" s="155">
        <f t="shared" si="93"/>
        <v>0</v>
      </c>
      <c r="BF395" s="155">
        <f t="shared" si="94"/>
        <v>0</v>
      </c>
      <c r="BG395" s="155">
        <f t="shared" si="95"/>
        <v>0</v>
      </c>
      <c r="BH395" s="155">
        <f t="shared" si="96"/>
        <v>0</v>
      </c>
      <c r="BI395" s="155">
        <f t="shared" si="97"/>
        <v>0</v>
      </c>
      <c r="BJ395" s="14" t="s">
        <v>86</v>
      </c>
      <c r="BK395" s="156">
        <f t="shared" si="98"/>
        <v>0</v>
      </c>
      <c r="BL395" s="14" t="s">
        <v>1276</v>
      </c>
      <c r="BM395" s="154" t="s">
        <v>1325</v>
      </c>
    </row>
    <row r="396" spans="1:65" s="2" customFormat="1" ht="84" customHeight="1">
      <c r="A396" s="26"/>
      <c r="B396" s="143"/>
      <c r="C396" s="144" t="s">
        <v>1326</v>
      </c>
      <c r="D396" s="144" t="s">
        <v>157</v>
      </c>
      <c r="E396" s="145" t="s">
        <v>1327</v>
      </c>
      <c r="F396" s="146" t="s">
        <v>1328</v>
      </c>
      <c r="G396" s="147" t="s">
        <v>1202</v>
      </c>
      <c r="H396" s="148">
        <v>1</v>
      </c>
      <c r="I396" s="148"/>
      <c r="J396" s="148"/>
      <c r="K396" s="149"/>
      <c r="L396" s="27"/>
      <c r="M396" s="150" t="s">
        <v>1</v>
      </c>
      <c r="N396" s="151" t="s">
        <v>39</v>
      </c>
      <c r="O396" s="152">
        <v>0</v>
      </c>
      <c r="P396" s="152">
        <f t="shared" si="90"/>
        <v>0</v>
      </c>
      <c r="Q396" s="152">
        <v>0</v>
      </c>
      <c r="R396" s="152">
        <f t="shared" si="91"/>
        <v>0</v>
      </c>
      <c r="S396" s="152">
        <v>0</v>
      </c>
      <c r="T396" s="153">
        <f t="shared" si="92"/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4" t="s">
        <v>1276</v>
      </c>
      <c r="AT396" s="154" t="s">
        <v>157</v>
      </c>
      <c r="AU396" s="154" t="s">
        <v>80</v>
      </c>
      <c r="AY396" s="14" t="s">
        <v>154</v>
      </c>
      <c r="BE396" s="155">
        <f t="shared" si="93"/>
        <v>0</v>
      </c>
      <c r="BF396" s="155">
        <f t="shared" si="94"/>
        <v>0</v>
      </c>
      <c r="BG396" s="155">
        <f t="shared" si="95"/>
        <v>0</v>
      </c>
      <c r="BH396" s="155">
        <f t="shared" si="96"/>
        <v>0</v>
      </c>
      <c r="BI396" s="155">
        <f t="shared" si="97"/>
        <v>0</v>
      </c>
      <c r="BJ396" s="14" t="s">
        <v>86</v>
      </c>
      <c r="BK396" s="156">
        <f t="shared" si="98"/>
        <v>0</v>
      </c>
      <c r="BL396" s="14" t="s">
        <v>1276</v>
      </c>
      <c r="BM396" s="154" t="s">
        <v>1329</v>
      </c>
    </row>
    <row r="397" spans="1:65" s="2" customFormat="1" ht="24" customHeight="1">
      <c r="A397" s="26"/>
      <c r="B397" s="143"/>
      <c r="C397" s="144" t="s">
        <v>1330</v>
      </c>
      <c r="D397" s="144" t="s">
        <v>157</v>
      </c>
      <c r="E397" s="145" t="s">
        <v>1331</v>
      </c>
      <c r="F397" s="146" t="s">
        <v>1332</v>
      </c>
      <c r="G397" s="147" t="s">
        <v>159</v>
      </c>
      <c r="H397" s="148">
        <v>7</v>
      </c>
      <c r="I397" s="148"/>
      <c r="J397" s="148"/>
      <c r="K397" s="149"/>
      <c r="L397" s="27"/>
      <c r="M397" s="150" t="s">
        <v>1</v>
      </c>
      <c r="N397" s="151" t="s">
        <v>39</v>
      </c>
      <c r="O397" s="152">
        <v>0</v>
      </c>
      <c r="P397" s="152">
        <f t="shared" si="90"/>
        <v>0</v>
      </c>
      <c r="Q397" s="152">
        <v>0</v>
      </c>
      <c r="R397" s="152">
        <f t="shared" si="91"/>
        <v>0</v>
      </c>
      <c r="S397" s="152">
        <v>0</v>
      </c>
      <c r="T397" s="153">
        <f t="shared" si="92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4" t="s">
        <v>1276</v>
      </c>
      <c r="AT397" s="154" t="s">
        <v>157</v>
      </c>
      <c r="AU397" s="154" t="s">
        <v>80</v>
      </c>
      <c r="AY397" s="14" t="s">
        <v>154</v>
      </c>
      <c r="BE397" s="155">
        <f t="shared" si="93"/>
        <v>0</v>
      </c>
      <c r="BF397" s="155">
        <f t="shared" si="94"/>
        <v>0</v>
      </c>
      <c r="BG397" s="155">
        <f t="shared" si="95"/>
        <v>0</v>
      </c>
      <c r="BH397" s="155">
        <f t="shared" si="96"/>
        <v>0</v>
      </c>
      <c r="BI397" s="155">
        <f t="shared" si="97"/>
        <v>0</v>
      </c>
      <c r="BJ397" s="14" t="s">
        <v>86</v>
      </c>
      <c r="BK397" s="156">
        <f t="shared" si="98"/>
        <v>0</v>
      </c>
      <c r="BL397" s="14" t="s">
        <v>1276</v>
      </c>
      <c r="BM397" s="154" t="s">
        <v>1333</v>
      </c>
    </row>
    <row r="398" spans="1:65" s="2" customFormat="1" ht="16.5" customHeight="1">
      <c r="A398" s="26"/>
      <c r="B398" s="143"/>
      <c r="C398" s="144" t="s">
        <v>1334</v>
      </c>
      <c r="D398" s="144" t="s">
        <v>157</v>
      </c>
      <c r="E398" s="145" t="s">
        <v>1335</v>
      </c>
      <c r="F398" s="146" t="s">
        <v>1336</v>
      </c>
      <c r="G398" s="147" t="s">
        <v>1202</v>
      </c>
      <c r="H398" s="148">
        <v>1</v>
      </c>
      <c r="I398" s="148"/>
      <c r="J398" s="148"/>
      <c r="K398" s="149"/>
      <c r="L398" s="27"/>
      <c r="M398" s="150" t="s">
        <v>1</v>
      </c>
      <c r="N398" s="151" t="s">
        <v>39</v>
      </c>
      <c r="O398" s="152">
        <v>0</v>
      </c>
      <c r="P398" s="152">
        <f t="shared" si="90"/>
        <v>0</v>
      </c>
      <c r="Q398" s="152">
        <v>0</v>
      </c>
      <c r="R398" s="152">
        <f t="shared" si="91"/>
        <v>0</v>
      </c>
      <c r="S398" s="152">
        <v>0</v>
      </c>
      <c r="T398" s="153">
        <f t="shared" si="92"/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4" t="s">
        <v>1276</v>
      </c>
      <c r="AT398" s="154" t="s">
        <v>157</v>
      </c>
      <c r="AU398" s="154" t="s">
        <v>80</v>
      </c>
      <c r="AY398" s="14" t="s">
        <v>154</v>
      </c>
      <c r="BE398" s="155">
        <f t="shared" si="93"/>
        <v>0</v>
      </c>
      <c r="BF398" s="155">
        <f t="shared" si="94"/>
        <v>0</v>
      </c>
      <c r="BG398" s="155">
        <f t="shared" si="95"/>
        <v>0</v>
      </c>
      <c r="BH398" s="155">
        <f t="shared" si="96"/>
        <v>0</v>
      </c>
      <c r="BI398" s="155">
        <f t="shared" si="97"/>
        <v>0</v>
      </c>
      <c r="BJ398" s="14" t="s">
        <v>86</v>
      </c>
      <c r="BK398" s="156">
        <f t="shared" si="98"/>
        <v>0</v>
      </c>
      <c r="BL398" s="14" t="s">
        <v>1276</v>
      </c>
      <c r="BM398" s="154" t="s">
        <v>1337</v>
      </c>
    </row>
    <row r="399" spans="1:65" s="2" customFormat="1" ht="24" customHeight="1">
      <c r="A399" s="26"/>
      <c r="B399" s="143"/>
      <c r="C399" s="144" t="s">
        <v>1338</v>
      </c>
      <c r="D399" s="144" t="s">
        <v>157</v>
      </c>
      <c r="E399" s="145" t="s">
        <v>1339</v>
      </c>
      <c r="F399" s="146" t="s">
        <v>1340</v>
      </c>
      <c r="G399" s="147" t="s">
        <v>170</v>
      </c>
      <c r="H399" s="148">
        <v>35</v>
      </c>
      <c r="I399" s="148"/>
      <c r="J399" s="148"/>
      <c r="K399" s="149"/>
      <c r="L399" s="27"/>
      <c r="M399" s="150" t="s">
        <v>1</v>
      </c>
      <c r="N399" s="151" t="s">
        <v>39</v>
      </c>
      <c r="O399" s="152">
        <v>0</v>
      </c>
      <c r="P399" s="152">
        <f t="shared" si="90"/>
        <v>0</v>
      </c>
      <c r="Q399" s="152">
        <v>0</v>
      </c>
      <c r="R399" s="152">
        <f t="shared" si="91"/>
        <v>0</v>
      </c>
      <c r="S399" s="152">
        <v>0</v>
      </c>
      <c r="T399" s="153">
        <f t="shared" si="92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4" t="s">
        <v>1276</v>
      </c>
      <c r="AT399" s="154" t="s">
        <v>157</v>
      </c>
      <c r="AU399" s="154" t="s">
        <v>80</v>
      </c>
      <c r="AY399" s="14" t="s">
        <v>154</v>
      </c>
      <c r="BE399" s="155">
        <f t="shared" si="93"/>
        <v>0</v>
      </c>
      <c r="BF399" s="155">
        <f t="shared" si="94"/>
        <v>0</v>
      </c>
      <c r="BG399" s="155">
        <f t="shared" si="95"/>
        <v>0</v>
      </c>
      <c r="BH399" s="155">
        <f t="shared" si="96"/>
        <v>0</v>
      </c>
      <c r="BI399" s="155">
        <f t="shared" si="97"/>
        <v>0</v>
      </c>
      <c r="BJ399" s="14" t="s">
        <v>86</v>
      </c>
      <c r="BK399" s="156">
        <f t="shared" si="98"/>
        <v>0</v>
      </c>
      <c r="BL399" s="14" t="s">
        <v>1276</v>
      </c>
      <c r="BM399" s="154" t="s">
        <v>1341</v>
      </c>
    </row>
    <row r="400" spans="1:65" s="2" customFormat="1" ht="60" customHeight="1">
      <c r="A400" s="26"/>
      <c r="B400" s="143"/>
      <c r="C400" s="144" t="s">
        <v>1342</v>
      </c>
      <c r="D400" s="144" t="s">
        <v>157</v>
      </c>
      <c r="E400" s="145" t="s">
        <v>1343</v>
      </c>
      <c r="F400" s="146" t="s">
        <v>1344</v>
      </c>
      <c r="G400" s="147" t="s">
        <v>170</v>
      </c>
      <c r="H400" s="148">
        <v>35</v>
      </c>
      <c r="I400" s="148"/>
      <c r="J400" s="148"/>
      <c r="K400" s="149"/>
      <c r="L400" s="27"/>
      <c r="M400" s="150" t="s">
        <v>1</v>
      </c>
      <c r="N400" s="151" t="s">
        <v>39</v>
      </c>
      <c r="O400" s="152">
        <v>0</v>
      </c>
      <c r="P400" s="152">
        <f t="shared" si="90"/>
        <v>0</v>
      </c>
      <c r="Q400" s="152">
        <v>0</v>
      </c>
      <c r="R400" s="152">
        <f t="shared" si="91"/>
        <v>0</v>
      </c>
      <c r="S400" s="152">
        <v>0</v>
      </c>
      <c r="T400" s="153">
        <f t="shared" si="92"/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4" t="s">
        <v>1276</v>
      </c>
      <c r="AT400" s="154" t="s">
        <v>157</v>
      </c>
      <c r="AU400" s="154" t="s">
        <v>80</v>
      </c>
      <c r="AY400" s="14" t="s">
        <v>154</v>
      </c>
      <c r="BE400" s="155">
        <f t="shared" si="93"/>
        <v>0</v>
      </c>
      <c r="BF400" s="155">
        <f t="shared" si="94"/>
        <v>0</v>
      </c>
      <c r="BG400" s="155">
        <f t="shared" si="95"/>
        <v>0</v>
      </c>
      <c r="BH400" s="155">
        <f t="shared" si="96"/>
        <v>0</v>
      </c>
      <c r="BI400" s="155">
        <f t="shared" si="97"/>
        <v>0</v>
      </c>
      <c r="BJ400" s="14" t="s">
        <v>86</v>
      </c>
      <c r="BK400" s="156">
        <f t="shared" si="98"/>
        <v>0</v>
      </c>
      <c r="BL400" s="14" t="s">
        <v>1276</v>
      </c>
      <c r="BM400" s="154" t="s">
        <v>1345</v>
      </c>
    </row>
    <row r="401" spans="1:65" s="2" customFormat="1" ht="16.5" customHeight="1">
      <c r="A401" s="26"/>
      <c r="B401" s="143"/>
      <c r="C401" s="144" t="s">
        <v>1346</v>
      </c>
      <c r="D401" s="144" t="s">
        <v>157</v>
      </c>
      <c r="E401" s="145" t="s">
        <v>1347</v>
      </c>
      <c r="F401" s="146" t="s">
        <v>1348</v>
      </c>
      <c r="G401" s="147" t="s">
        <v>170</v>
      </c>
      <c r="H401" s="148">
        <v>70</v>
      </c>
      <c r="I401" s="148"/>
      <c r="J401" s="148"/>
      <c r="K401" s="149"/>
      <c r="L401" s="27"/>
      <c r="M401" s="150" t="s">
        <v>1</v>
      </c>
      <c r="N401" s="151" t="s">
        <v>39</v>
      </c>
      <c r="O401" s="152">
        <v>0</v>
      </c>
      <c r="P401" s="152">
        <f t="shared" si="90"/>
        <v>0</v>
      </c>
      <c r="Q401" s="152">
        <v>0</v>
      </c>
      <c r="R401" s="152">
        <f t="shared" si="91"/>
        <v>0</v>
      </c>
      <c r="S401" s="152">
        <v>0</v>
      </c>
      <c r="T401" s="153">
        <f t="shared" si="92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4" t="s">
        <v>1276</v>
      </c>
      <c r="AT401" s="154" t="s">
        <v>157</v>
      </c>
      <c r="AU401" s="154" t="s">
        <v>80</v>
      </c>
      <c r="AY401" s="14" t="s">
        <v>154</v>
      </c>
      <c r="BE401" s="155">
        <f t="shared" si="93"/>
        <v>0</v>
      </c>
      <c r="BF401" s="155">
        <f t="shared" si="94"/>
        <v>0</v>
      </c>
      <c r="BG401" s="155">
        <f t="shared" si="95"/>
        <v>0</v>
      </c>
      <c r="BH401" s="155">
        <f t="shared" si="96"/>
        <v>0</v>
      </c>
      <c r="BI401" s="155">
        <f t="shared" si="97"/>
        <v>0</v>
      </c>
      <c r="BJ401" s="14" t="s">
        <v>86</v>
      </c>
      <c r="BK401" s="156">
        <f t="shared" si="98"/>
        <v>0</v>
      </c>
      <c r="BL401" s="14" t="s">
        <v>1276</v>
      </c>
      <c r="BM401" s="154" t="s">
        <v>1349</v>
      </c>
    </row>
    <row r="402" spans="1:65" s="2" customFormat="1" ht="16.5" customHeight="1">
      <c r="A402" s="26"/>
      <c r="B402" s="143"/>
      <c r="C402" s="144" t="s">
        <v>1350</v>
      </c>
      <c r="D402" s="144" t="s">
        <v>157</v>
      </c>
      <c r="E402" s="145" t="s">
        <v>1351</v>
      </c>
      <c r="F402" s="146" t="s">
        <v>1352</v>
      </c>
      <c r="G402" s="147" t="s">
        <v>1202</v>
      </c>
      <c r="H402" s="148">
        <v>1</v>
      </c>
      <c r="I402" s="148"/>
      <c r="J402" s="148"/>
      <c r="K402" s="149"/>
      <c r="L402" s="27"/>
      <c r="M402" s="150" t="s">
        <v>1</v>
      </c>
      <c r="N402" s="151" t="s">
        <v>39</v>
      </c>
      <c r="O402" s="152">
        <v>0</v>
      </c>
      <c r="P402" s="152">
        <f t="shared" si="90"/>
        <v>0</v>
      </c>
      <c r="Q402" s="152">
        <v>0</v>
      </c>
      <c r="R402" s="152">
        <f t="shared" si="91"/>
        <v>0</v>
      </c>
      <c r="S402" s="152">
        <v>0</v>
      </c>
      <c r="T402" s="153">
        <f t="shared" si="92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4" t="s">
        <v>1276</v>
      </c>
      <c r="AT402" s="154" t="s">
        <v>157</v>
      </c>
      <c r="AU402" s="154" t="s">
        <v>80</v>
      </c>
      <c r="AY402" s="14" t="s">
        <v>154</v>
      </c>
      <c r="BE402" s="155">
        <f t="shared" si="93"/>
        <v>0</v>
      </c>
      <c r="BF402" s="155">
        <f t="shared" si="94"/>
        <v>0</v>
      </c>
      <c r="BG402" s="155">
        <f t="shared" si="95"/>
        <v>0</v>
      </c>
      <c r="BH402" s="155">
        <f t="shared" si="96"/>
        <v>0</v>
      </c>
      <c r="BI402" s="155">
        <f t="shared" si="97"/>
        <v>0</v>
      </c>
      <c r="BJ402" s="14" t="s">
        <v>86</v>
      </c>
      <c r="BK402" s="156">
        <f t="shared" si="98"/>
        <v>0</v>
      </c>
      <c r="BL402" s="14" t="s">
        <v>1276</v>
      </c>
      <c r="BM402" s="154" t="s">
        <v>1353</v>
      </c>
    </row>
    <row r="403" spans="1:65" s="2" customFormat="1" ht="16.5" customHeight="1">
      <c r="A403" s="26"/>
      <c r="B403" s="143"/>
      <c r="C403" s="144" t="s">
        <v>1354</v>
      </c>
      <c r="D403" s="144" t="s">
        <v>157</v>
      </c>
      <c r="E403" s="145" t="s">
        <v>1355</v>
      </c>
      <c r="F403" s="146" t="s">
        <v>1356</v>
      </c>
      <c r="G403" s="147" t="s">
        <v>1202</v>
      </c>
      <c r="H403" s="148">
        <v>1</v>
      </c>
      <c r="I403" s="148"/>
      <c r="J403" s="148"/>
      <c r="K403" s="149"/>
      <c r="L403" s="27"/>
      <c r="M403" s="150" t="s">
        <v>1</v>
      </c>
      <c r="N403" s="151" t="s">
        <v>39</v>
      </c>
      <c r="O403" s="152">
        <v>0</v>
      </c>
      <c r="P403" s="152">
        <f t="shared" si="90"/>
        <v>0</v>
      </c>
      <c r="Q403" s="152">
        <v>0</v>
      </c>
      <c r="R403" s="152">
        <f t="shared" si="91"/>
        <v>0</v>
      </c>
      <c r="S403" s="152">
        <v>0</v>
      </c>
      <c r="T403" s="153">
        <f t="shared" si="92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4" t="s">
        <v>1276</v>
      </c>
      <c r="AT403" s="154" t="s">
        <v>157</v>
      </c>
      <c r="AU403" s="154" t="s">
        <v>80</v>
      </c>
      <c r="AY403" s="14" t="s">
        <v>154</v>
      </c>
      <c r="BE403" s="155">
        <f t="shared" si="93"/>
        <v>0</v>
      </c>
      <c r="BF403" s="155">
        <f t="shared" si="94"/>
        <v>0</v>
      </c>
      <c r="BG403" s="155">
        <f t="shared" si="95"/>
        <v>0</v>
      </c>
      <c r="BH403" s="155">
        <f t="shared" si="96"/>
        <v>0</v>
      </c>
      <c r="BI403" s="155">
        <f t="shared" si="97"/>
        <v>0</v>
      </c>
      <c r="BJ403" s="14" t="s">
        <v>86</v>
      </c>
      <c r="BK403" s="156">
        <f t="shared" si="98"/>
        <v>0</v>
      </c>
      <c r="BL403" s="14" t="s">
        <v>1276</v>
      </c>
      <c r="BM403" s="154" t="s">
        <v>1357</v>
      </c>
    </row>
    <row r="404" spans="1:65" s="2" customFormat="1" ht="16.5" customHeight="1">
      <c r="A404" s="26"/>
      <c r="B404" s="143"/>
      <c r="C404" s="144" t="s">
        <v>1358</v>
      </c>
      <c r="D404" s="144" t="s">
        <v>157</v>
      </c>
      <c r="E404" s="145" t="s">
        <v>1359</v>
      </c>
      <c r="F404" s="146" t="s">
        <v>1360</v>
      </c>
      <c r="G404" s="147" t="s">
        <v>1202</v>
      </c>
      <c r="H404" s="148">
        <v>2</v>
      </c>
      <c r="I404" s="148"/>
      <c r="J404" s="148"/>
      <c r="K404" s="149"/>
      <c r="L404" s="27"/>
      <c r="M404" s="150" t="s">
        <v>1</v>
      </c>
      <c r="N404" s="151" t="s">
        <v>39</v>
      </c>
      <c r="O404" s="152">
        <v>0</v>
      </c>
      <c r="P404" s="152">
        <f t="shared" si="90"/>
        <v>0</v>
      </c>
      <c r="Q404" s="152">
        <v>0</v>
      </c>
      <c r="R404" s="152">
        <f t="shared" si="91"/>
        <v>0</v>
      </c>
      <c r="S404" s="152">
        <v>0</v>
      </c>
      <c r="T404" s="153">
        <f t="shared" si="92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4" t="s">
        <v>1276</v>
      </c>
      <c r="AT404" s="154" t="s">
        <v>157</v>
      </c>
      <c r="AU404" s="154" t="s">
        <v>80</v>
      </c>
      <c r="AY404" s="14" t="s">
        <v>154</v>
      </c>
      <c r="BE404" s="155">
        <f t="shared" si="93"/>
        <v>0</v>
      </c>
      <c r="BF404" s="155">
        <f t="shared" si="94"/>
        <v>0</v>
      </c>
      <c r="BG404" s="155">
        <f t="shared" si="95"/>
        <v>0</v>
      </c>
      <c r="BH404" s="155">
        <f t="shared" si="96"/>
        <v>0</v>
      </c>
      <c r="BI404" s="155">
        <f t="shared" si="97"/>
        <v>0</v>
      </c>
      <c r="BJ404" s="14" t="s">
        <v>86</v>
      </c>
      <c r="BK404" s="156">
        <f t="shared" si="98"/>
        <v>0</v>
      </c>
      <c r="BL404" s="14" t="s">
        <v>1276</v>
      </c>
      <c r="BM404" s="154" t="s">
        <v>1361</v>
      </c>
    </row>
    <row r="405" spans="1:65" s="2" customFormat="1" ht="48" customHeight="1">
      <c r="A405" s="26"/>
      <c r="B405" s="143"/>
      <c r="C405" s="144" t="s">
        <v>1362</v>
      </c>
      <c r="D405" s="144" t="s">
        <v>157</v>
      </c>
      <c r="E405" s="145" t="s">
        <v>1363</v>
      </c>
      <c r="F405" s="146" t="s">
        <v>2499</v>
      </c>
      <c r="G405" s="147" t="s">
        <v>1202</v>
      </c>
      <c r="H405" s="148">
        <v>1</v>
      </c>
      <c r="I405" s="148"/>
      <c r="J405" s="148"/>
      <c r="K405" s="149"/>
      <c r="L405" s="27"/>
      <c r="M405" s="150" t="s">
        <v>1</v>
      </c>
      <c r="N405" s="151" t="s">
        <v>39</v>
      </c>
      <c r="O405" s="152">
        <v>0</v>
      </c>
      <c r="P405" s="152">
        <f t="shared" si="90"/>
        <v>0</v>
      </c>
      <c r="Q405" s="152">
        <v>0</v>
      </c>
      <c r="R405" s="152">
        <f t="shared" si="91"/>
        <v>0</v>
      </c>
      <c r="S405" s="152">
        <v>0</v>
      </c>
      <c r="T405" s="153">
        <f t="shared" si="92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54" t="s">
        <v>1276</v>
      </c>
      <c r="AT405" s="154" t="s">
        <v>157</v>
      </c>
      <c r="AU405" s="154" t="s">
        <v>80</v>
      </c>
      <c r="AY405" s="14" t="s">
        <v>154</v>
      </c>
      <c r="BE405" s="155">
        <f t="shared" si="93"/>
        <v>0</v>
      </c>
      <c r="BF405" s="155">
        <f t="shared" si="94"/>
        <v>0</v>
      </c>
      <c r="BG405" s="155">
        <f t="shared" si="95"/>
        <v>0</v>
      </c>
      <c r="BH405" s="155">
        <f t="shared" si="96"/>
        <v>0</v>
      </c>
      <c r="BI405" s="155">
        <f t="shared" si="97"/>
        <v>0</v>
      </c>
      <c r="BJ405" s="14" t="s">
        <v>86</v>
      </c>
      <c r="BK405" s="156">
        <f t="shared" si="98"/>
        <v>0</v>
      </c>
      <c r="BL405" s="14" t="s">
        <v>1276</v>
      </c>
      <c r="BM405" s="154" t="s">
        <v>1364</v>
      </c>
    </row>
    <row r="406" spans="1:65" s="2" customFormat="1" ht="16.5" customHeight="1">
      <c r="A406" s="26"/>
      <c r="B406" s="143"/>
      <c r="C406" s="144" t="s">
        <v>1365</v>
      </c>
      <c r="D406" s="144" t="s">
        <v>157</v>
      </c>
      <c r="E406" s="145" t="s">
        <v>1366</v>
      </c>
      <c r="F406" s="146" t="s">
        <v>1367</v>
      </c>
      <c r="G406" s="147" t="s">
        <v>1202</v>
      </c>
      <c r="H406" s="148">
        <v>1</v>
      </c>
      <c r="I406" s="148"/>
      <c r="J406" s="148"/>
      <c r="K406" s="149"/>
      <c r="L406" s="27"/>
      <c r="M406" s="150" t="s">
        <v>1</v>
      </c>
      <c r="N406" s="151" t="s">
        <v>39</v>
      </c>
      <c r="O406" s="152">
        <v>0</v>
      </c>
      <c r="P406" s="152">
        <f t="shared" si="90"/>
        <v>0</v>
      </c>
      <c r="Q406" s="152">
        <v>0</v>
      </c>
      <c r="R406" s="152">
        <f t="shared" si="91"/>
        <v>0</v>
      </c>
      <c r="S406" s="152">
        <v>0</v>
      </c>
      <c r="T406" s="153">
        <f t="shared" si="92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4" t="s">
        <v>1276</v>
      </c>
      <c r="AT406" s="154" t="s">
        <v>157</v>
      </c>
      <c r="AU406" s="154" t="s">
        <v>80</v>
      </c>
      <c r="AY406" s="14" t="s">
        <v>154</v>
      </c>
      <c r="BE406" s="155">
        <f t="shared" si="93"/>
        <v>0</v>
      </c>
      <c r="BF406" s="155">
        <f t="shared" si="94"/>
        <v>0</v>
      </c>
      <c r="BG406" s="155">
        <f t="shared" si="95"/>
        <v>0</v>
      </c>
      <c r="BH406" s="155">
        <f t="shared" si="96"/>
        <v>0</v>
      </c>
      <c r="BI406" s="155">
        <f t="shared" si="97"/>
        <v>0</v>
      </c>
      <c r="BJ406" s="14" t="s">
        <v>86</v>
      </c>
      <c r="BK406" s="156">
        <f t="shared" si="98"/>
        <v>0</v>
      </c>
      <c r="BL406" s="14" t="s">
        <v>1276</v>
      </c>
      <c r="BM406" s="154" t="s">
        <v>1368</v>
      </c>
    </row>
    <row r="407" spans="1:65" s="2" customFormat="1" ht="24" customHeight="1">
      <c r="A407" s="26"/>
      <c r="B407" s="143"/>
      <c r="C407" s="144" t="s">
        <v>1369</v>
      </c>
      <c r="D407" s="144" t="s">
        <v>157</v>
      </c>
      <c r="E407" s="145" t="s">
        <v>1370</v>
      </c>
      <c r="F407" s="146" t="s">
        <v>1371</v>
      </c>
      <c r="G407" s="147" t="s">
        <v>1202</v>
      </c>
      <c r="H407" s="148">
        <v>1</v>
      </c>
      <c r="I407" s="148"/>
      <c r="J407" s="148"/>
      <c r="K407" s="149"/>
      <c r="L407" s="27"/>
      <c r="M407" s="150" t="s">
        <v>1</v>
      </c>
      <c r="N407" s="151" t="s">
        <v>39</v>
      </c>
      <c r="O407" s="152">
        <v>0</v>
      </c>
      <c r="P407" s="152">
        <f t="shared" si="90"/>
        <v>0</v>
      </c>
      <c r="Q407" s="152">
        <v>0</v>
      </c>
      <c r="R407" s="152">
        <f t="shared" si="91"/>
        <v>0</v>
      </c>
      <c r="S407" s="152">
        <v>0</v>
      </c>
      <c r="T407" s="153">
        <f t="shared" si="92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4" t="s">
        <v>1276</v>
      </c>
      <c r="AT407" s="154" t="s">
        <v>157</v>
      </c>
      <c r="AU407" s="154" t="s">
        <v>80</v>
      </c>
      <c r="AY407" s="14" t="s">
        <v>154</v>
      </c>
      <c r="BE407" s="155">
        <f t="shared" si="93"/>
        <v>0</v>
      </c>
      <c r="BF407" s="155">
        <f t="shared" si="94"/>
        <v>0</v>
      </c>
      <c r="BG407" s="155">
        <f t="shared" si="95"/>
        <v>0</v>
      </c>
      <c r="BH407" s="155">
        <f t="shared" si="96"/>
        <v>0</v>
      </c>
      <c r="BI407" s="155">
        <f t="shared" si="97"/>
        <v>0</v>
      </c>
      <c r="BJ407" s="14" t="s">
        <v>86</v>
      </c>
      <c r="BK407" s="156">
        <f t="shared" si="98"/>
        <v>0</v>
      </c>
      <c r="BL407" s="14" t="s">
        <v>1276</v>
      </c>
      <c r="BM407" s="154" t="s">
        <v>1372</v>
      </c>
    </row>
    <row r="408" spans="1:65" s="2" customFormat="1" ht="16.5" customHeight="1">
      <c r="A408" s="26"/>
      <c r="B408" s="143"/>
      <c r="C408" s="144" t="s">
        <v>1373</v>
      </c>
      <c r="D408" s="144" t="s">
        <v>157</v>
      </c>
      <c r="E408" s="145" t="s">
        <v>1374</v>
      </c>
      <c r="F408" s="146" t="s">
        <v>1375</v>
      </c>
      <c r="G408" s="147" t="s">
        <v>1202</v>
      </c>
      <c r="H408" s="148">
        <v>1</v>
      </c>
      <c r="I408" s="148"/>
      <c r="J408" s="148"/>
      <c r="K408" s="149"/>
      <c r="L408" s="27"/>
      <c r="M408" s="150" t="s">
        <v>1</v>
      </c>
      <c r="N408" s="151" t="s">
        <v>39</v>
      </c>
      <c r="O408" s="152">
        <v>0</v>
      </c>
      <c r="P408" s="152">
        <f t="shared" si="90"/>
        <v>0</v>
      </c>
      <c r="Q408" s="152">
        <v>0</v>
      </c>
      <c r="R408" s="152">
        <f t="shared" si="91"/>
        <v>0</v>
      </c>
      <c r="S408" s="152">
        <v>0</v>
      </c>
      <c r="T408" s="153">
        <f t="shared" si="92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4" t="s">
        <v>1276</v>
      </c>
      <c r="AT408" s="154" t="s">
        <v>157</v>
      </c>
      <c r="AU408" s="154" t="s">
        <v>80</v>
      </c>
      <c r="AY408" s="14" t="s">
        <v>154</v>
      </c>
      <c r="BE408" s="155">
        <f t="shared" si="93"/>
        <v>0</v>
      </c>
      <c r="BF408" s="155">
        <f t="shared" si="94"/>
        <v>0</v>
      </c>
      <c r="BG408" s="155">
        <f t="shared" si="95"/>
        <v>0</v>
      </c>
      <c r="BH408" s="155">
        <f t="shared" si="96"/>
        <v>0</v>
      </c>
      <c r="BI408" s="155">
        <f t="shared" si="97"/>
        <v>0</v>
      </c>
      <c r="BJ408" s="14" t="s">
        <v>86</v>
      </c>
      <c r="BK408" s="156">
        <f t="shared" si="98"/>
        <v>0</v>
      </c>
      <c r="BL408" s="14" t="s">
        <v>1276</v>
      </c>
      <c r="BM408" s="154" t="s">
        <v>1376</v>
      </c>
    </row>
    <row r="409" spans="1:65" s="2" customFormat="1" ht="16.5" customHeight="1">
      <c r="A409" s="26"/>
      <c r="B409" s="143"/>
      <c r="C409" s="144" t="s">
        <v>1377</v>
      </c>
      <c r="D409" s="144" t="s">
        <v>157</v>
      </c>
      <c r="E409" s="145" t="s">
        <v>1378</v>
      </c>
      <c r="F409" s="146" t="s">
        <v>1379</v>
      </c>
      <c r="G409" s="147" t="s">
        <v>1202</v>
      </c>
      <c r="H409" s="148">
        <v>1</v>
      </c>
      <c r="I409" s="148"/>
      <c r="J409" s="148"/>
      <c r="K409" s="149"/>
      <c r="L409" s="27"/>
      <c r="M409" s="150" t="s">
        <v>1</v>
      </c>
      <c r="N409" s="151" t="s">
        <v>39</v>
      </c>
      <c r="O409" s="152">
        <v>0</v>
      </c>
      <c r="P409" s="152">
        <f t="shared" si="90"/>
        <v>0</v>
      </c>
      <c r="Q409" s="152">
        <v>0</v>
      </c>
      <c r="R409" s="152">
        <f t="shared" si="91"/>
        <v>0</v>
      </c>
      <c r="S409" s="152">
        <v>0</v>
      </c>
      <c r="T409" s="153">
        <f t="shared" si="92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4" t="s">
        <v>1276</v>
      </c>
      <c r="AT409" s="154" t="s">
        <v>157</v>
      </c>
      <c r="AU409" s="154" t="s">
        <v>80</v>
      </c>
      <c r="AY409" s="14" t="s">
        <v>154</v>
      </c>
      <c r="BE409" s="155">
        <f t="shared" si="93"/>
        <v>0</v>
      </c>
      <c r="BF409" s="155">
        <f t="shared" si="94"/>
        <v>0</v>
      </c>
      <c r="BG409" s="155">
        <f t="shared" si="95"/>
        <v>0</v>
      </c>
      <c r="BH409" s="155">
        <f t="shared" si="96"/>
        <v>0</v>
      </c>
      <c r="BI409" s="155">
        <f t="shared" si="97"/>
        <v>0</v>
      </c>
      <c r="BJ409" s="14" t="s">
        <v>86</v>
      </c>
      <c r="BK409" s="156">
        <f t="shared" si="98"/>
        <v>0</v>
      </c>
      <c r="BL409" s="14" t="s">
        <v>1276</v>
      </c>
      <c r="BM409" s="154" t="s">
        <v>1380</v>
      </c>
    </row>
    <row r="410" spans="1:65" s="2" customFormat="1" ht="16.5" customHeight="1">
      <c r="A410" s="26"/>
      <c r="B410" s="143"/>
      <c r="C410" s="144" t="s">
        <v>1381</v>
      </c>
      <c r="D410" s="144" t="s">
        <v>157</v>
      </c>
      <c r="E410" s="145" t="s">
        <v>1382</v>
      </c>
      <c r="F410" s="146" t="s">
        <v>1383</v>
      </c>
      <c r="G410" s="147" t="s">
        <v>1202</v>
      </c>
      <c r="H410" s="148">
        <v>4.4000000000000004</v>
      </c>
      <c r="I410" s="148"/>
      <c r="J410" s="148"/>
      <c r="K410" s="149"/>
      <c r="L410" s="27"/>
      <c r="M410" s="150" t="s">
        <v>1</v>
      </c>
      <c r="N410" s="151" t="s">
        <v>39</v>
      </c>
      <c r="O410" s="152">
        <v>0</v>
      </c>
      <c r="P410" s="152">
        <f t="shared" si="90"/>
        <v>0</v>
      </c>
      <c r="Q410" s="152">
        <v>0</v>
      </c>
      <c r="R410" s="152">
        <f t="shared" si="91"/>
        <v>0</v>
      </c>
      <c r="S410" s="152">
        <v>0</v>
      </c>
      <c r="T410" s="153">
        <f t="shared" si="92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4" t="s">
        <v>1276</v>
      </c>
      <c r="AT410" s="154" t="s">
        <v>157</v>
      </c>
      <c r="AU410" s="154" t="s">
        <v>80</v>
      </c>
      <c r="AY410" s="14" t="s">
        <v>154</v>
      </c>
      <c r="BE410" s="155">
        <f t="shared" si="93"/>
        <v>0</v>
      </c>
      <c r="BF410" s="155">
        <f t="shared" si="94"/>
        <v>0</v>
      </c>
      <c r="BG410" s="155">
        <f t="shared" si="95"/>
        <v>0</v>
      </c>
      <c r="BH410" s="155">
        <f t="shared" si="96"/>
        <v>0</v>
      </c>
      <c r="BI410" s="155">
        <f t="shared" si="97"/>
        <v>0</v>
      </c>
      <c r="BJ410" s="14" t="s">
        <v>86</v>
      </c>
      <c r="BK410" s="156">
        <f t="shared" si="98"/>
        <v>0</v>
      </c>
      <c r="BL410" s="14" t="s">
        <v>1276</v>
      </c>
      <c r="BM410" s="154" t="s">
        <v>1384</v>
      </c>
    </row>
    <row r="411" spans="1:65" s="2" customFormat="1" ht="16.5" customHeight="1">
      <c r="A411" s="26"/>
      <c r="B411" s="143"/>
      <c r="C411" s="144" t="s">
        <v>1385</v>
      </c>
      <c r="D411" s="144" t="s">
        <v>157</v>
      </c>
      <c r="E411" s="145" t="s">
        <v>1386</v>
      </c>
      <c r="F411" s="146" t="s">
        <v>1387</v>
      </c>
      <c r="G411" s="147" t="s">
        <v>175</v>
      </c>
      <c r="H411" s="148">
        <v>4.4000000000000004</v>
      </c>
      <c r="I411" s="148"/>
      <c r="J411" s="148"/>
      <c r="K411" s="149"/>
      <c r="L411" s="27"/>
      <c r="M411" s="150" t="s">
        <v>1</v>
      </c>
      <c r="N411" s="151" t="s">
        <v>39</v>
      </c>
      <c r="O411" s="152">
        <v>0</v>
      </c>
      <c r="P411" s="152">
        <f t="shared" si="90"/>
        <v>0</v>
      </c>
      <c r="Q411" s="152">
        <v>0</v>
      </c>
      <c r="R411" s="152">
        <f t="shared" si="91"/>
        <v>0</v>
      </c>
      <c r="S411" s="152">
        <v>0</v>
      </c>
      <c r="T411" s="153">
        <f t="shared" si="92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4" t="s">
        <v>1276</v>
      </c>
      <c r="AT411" s="154" t="s">
        <v>157</v>
      </c>
      <c r="AU411" s="154" t="s">
        <v>80</v>
      </c>
      <c r="AY411" s="14" t="s">
        <v>154</v>
      </c>
      <c r="BE411" s="155">
        <f t="shared" si="93"/>
        <v>0</v>
      </c>
      <c r="BF411" s="155">
        <f t="shared" si="94"/>
        <v>0</v>
      </c>
      <c r="BG411" s="155">
        <f t="shared" si="95"/>
        <v>0</v>
      </c>
      <c r="BH411" s="155">
        <f t="shared" si="96"/>
        <v>0</v>
      </c>
      <c r="BI411" s="155">
        <f t="shared" si="97"/>
        <v>0</v>
      </c>
      <c r="BJ411" s="14" t="s">
        <v>86</v>
      </c>
      <c r="BK411" s="156">
        <f t="shared" si="98"/>
        <v>0</v>
      </c>
      <c r="BL411" s="14" t="s">
        <v>1276</v>
      </c>
      <c r="BM411" s="154" t="s">
        <v>1388</v>
      </c>
    </row>
    <row r="412" spans="1:65" s="2" customFormat="1" ht="16.5" customHeight="1">
      <c r="A412" s="26"/>
      <c r="B412" s="143"/>
      <c r="C412" s="144" t="s">
        <v>1389</v>
      </c>
      <c r="D412" s="144" t="s">
        <v>157</v>
      </c>
      <c r="E412" s="145" t="s">
        <v>1390</v>
      </c>
      <c r="F412" s="146" t="s">
        <v>1391</v>
      </c>
      <c r="G412" s="147" t="s">
        <v>1202</v>
      </c>
      <c r="H412" s="148">
        <v>1</v>
      </c>
      <c r="I412" s="148"/>
      <c r="J412" s="148"/>
      <c r="K412" s="149"/>
      <c r="L412" s="27"/>
      <c r="M412" s="150" t="s">
        <v>1</v>
      </c>
      <c r="N412" s="151" t="s">
        <v>39</v>
      </c>
      <c r="O412" s="152">
        <v>0</v>
      </c>
      <c r="P412" s="152">
        <f t="shared" si="90"/>
        <v>0</v>
      </c>
      <c r="Q412" s="152">
        <v>0</v>
      </c>
      <c r="R412" s="152">
        <f t="shared" si="91"/>
        <v>0</v>
      </c>
      <c r="S412" s="152">
        <v>0</v>
      </c>
      <c r="T412" s="153">
        <f t="shared" si="92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4" t="s">
        <v>1276</v>
      </c>
      <c r="AT412" s="154" t="s">
        <v>157</v>
      </c>
      <c r="AU412" s="154" t="s">
        <v>80</v>
      </c>
      <c r="AY412" s="14" t="s">
        <v>154</v>
      </c>
      <c r="BE412" s="155">
        <f t="shared" si="93"/>
        <v>0</v>
      </c>
      <c r="BF412" s="155">
        <f t="shared" si="94"/>
        <v>0</v>
      </c>
      <c r="BG412" s="155">
        <f t="shared" si="95"/>
        <v>0</v>
      </c>
      <c r="BH412" s="155">
        <f t="shared" si="96"/>
        <v>0</v>
      </c>
      <c r="BI412" s="155">
        <f t="shared" si="97"/>
        <v>0</v>
      </c>
      <c r="BJ412" s="14" t="s">
        <v>86</v>
      </c>
      <c r="BK412" s="156">
        <f t="shared" si="98"/>
        <v>0</v>
      </c>
      <c r="BL412" s="14" t="s">
        <v>1276</v>
      </c>
      <c r="BM412" s="154" t="s">
        <v>1392</v>
      </c>
    </row>
    <row r="413" spans="1:65" s="2" customFormat="1" ht="16.5" customHeight="1">
      <c r="A413" s="26"/>
      <c r="B413" s="143"/>
      <c r="C413" s="144" t="s">
        <v>1393</v>
      </c>
      <c r="D413" s="144" t="s">
        <v>157</v>
      </c>
      <c r="E413" s="145" t="s">
        <v>1394</v>
      </c>
      <c r="F413" s="146" t="s">
        <v>1395</v>
      </c>
      <c r="G413" s="147" t="s">
        <v>1202</v>
      </c>
      <c r="H413" s="148">
        <v>1</v>
      </c>
      <c r="I413" s="148"/>
      <c r="J413" s="148"/>
      <c r="K413" s="149"/>
      <c r="L413" s="27"/>
      <c r="M413" s="150" t="s">
        <v>1</v>
      </c>
      <c r="N413" s="151" t="s">
        <v>39</v>
      </c>
      <c r="O413" s="152">
        <v>0</v>
      </c>
      <c r="P413" s="152">
        <f t="shared" si="90"/>
        <v>0</v>
      </c>
      <c r="Q413" s="152">
        <v>0</v>
      </c>
      <c r="R413" s="152">
        <f t="shared" si="91"/>
        <v>0</v>
      </c>
      <c r="S413" s="152">
        <v>0</v>
      </c>
      <c r="T413" s="153">
        <f t="shared" si="92"/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54" t="s">
        <v>1276</v>
      </c>
      <c r="AT413" s="154" t="s">
        <v>157</v>
      </c>
      <c r="AU413" s="154" t="s">
        <v>80</v>
      </c>
      <c r="AY413" s="14" t="s">
        <v>154</v>
      </c>
      <c r="BE413" s="155">
        <f t="shared" si="93"/>
        <v>0</v>
      </c>
      <c r="BF413" s="155">
        <f t="shared" si="94"/>
        <v>0</v>
      </c>
      <c r="BG413" s="155">
        <f t="shared" si="95"/>
        <v>0</v>
      </c>
      <c r="BH413" s="155">
        <f t="shared" si="96"/>
        <v>0</v>
      </c>
      <c r="BI413" s="155">
        <f t="shared" si="97"/>
        <v>0</v>
      </c>
      <c r="BJ413" s="14" t="s">
        <v>86</v>
      </c>
      <c r="BK413" s="156">
        <f t="shared" si="98"/>
        <v>0</v>
      </c>
      <c r="BL413" s="14" t="s">
        <v>1276</v>
      </c>
      <c r="BM413" s="154" t="s">
        <v>1396</v>
      </c>
    </row>
    <row r="414" spans="1:65" s="2" customFormat="1" ht="16.5" customHeight="1">
      <c r="A414" s="26"/>
      <c r="B414" s="143"/>
      <c r="C414" s="144" t="s">
        <v>1397</v>
      </c>
      <c r="D414" s="144" t="s">
        <v>157</v>
      </c>
      <c r="E414" s="145" t="s">
        <v>1398</v>
      </c>
      <c r="F414" s="146" t="s">
        <v>1399</v>
      </c>
      <c r="G414" s="147" t="s">
        <v>1202</v>
      </c>
      <c r="H414" s="148">
        <v>1</v>
      </c>
      <c r="I414" s="148"/>
      <c r="J414" s="148"/>
      <c r="K414" s="149"/>
      <c r="L414" s="27"/>
      <c r="M414" s="150" t="s">
        <v>1</v>
      </c>
      <c r="N414" s="151" t="s">
        <v>39</v>
      </c>
      <c r="O414" s="152">
        <v>0</v>
      </c>
      <c r="P414" s="152">
        <f t="shared" si="90"/>
        <v>0</v>
      </c>
      <c r="Q414" s="152">
        <v>0</v>
      </c>
      <c r="R414" s="152">
        <f t="shared" si="91"/>
        <v>0</v>
      </c>
      <c r="S414" s="152">
        <v>0</v>
      </c>
      <c r="T414" s="153">
        <f t="shared" si="92"/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4" t="s">
        <v>1276</v>
      </c>
      <c r="AT414" s="154" t="s">
        <v>157</v>
      </c>
      <c r="AU414" s="154" t="s">
        <v>80</v>
      </c>
      <c r="AY414" s="14" t="s">
        <v>154</v>
      </c>
      <c r="BE414" s="155">
        <f t="shared" si="93"/>
        <v>0</v>
      </c>
      <c r="BF414" s="155">
        <f t="shared" si="94"/>
        <v>0</v>
      </c>
      <c r="BG414" s="155">
        <f t="shared" si="95"/>
        <v>0</v>
      </c>
      <c r="BH414" s="155">
        <f t="shared" si="96"/>
        <v>0</v>
      </c>
      <c r="BI414" s="155">
        <f t="shared" si="97"/>
        <v>0</v>
      </c>
      <c r="BJ414" s="14" t="s">
        <v>86</v>
      </c>
      <c r="BK414" s="156">
        <f t="shared" si="98"/>
        <v>0</v>
      </c>
      <c r="BL414" s="14" t="s">
        <v>1276</v>
      </c>
      <c r="BM414" s="154" t="s">
        <v>1400</v>
      </c>
    </row>
    <row r="415" spans="1:65" s="2" customFormat="1" ht="24" customHeight="1">
      <c r="A415" s="26"/>
      <c r="B415" s="143"/>
      <c r="C415" s="144" t="s">
        <v>1401</v>
      </c>
      <c r="D415" s="144" t="s">
        <v>157</v>
      </c>
      <c r="E415" s="145" t="s">
        <v>1402</v>
      </c>
      <c r="F415" s="146" t="s">
        <v>1403</v>
      </c>
      <c r="G415" s="147" t="s">
        <v>170</v>
      </c>
      <c r="H415" s="148">
        <v>38</v>
      </c>
      <c r="I415" s="148"/>
      <c r="J415" s="148"/>
      <c r="K415" s="149"/>
      <c r="L415" s="27"/>
      <c r="M415" s="150" t="s">
        <v>1</v>
      </c>
      <c r="N415" s="151" t="s">
        <v>39</v>
      </c>
      <c r="O415" s="152">
        <v>0</v>
      </c>
      <c r="P415" s="152">
        <f t="shared" ref="P415:P440" si="99">O415*H415</f>
        <v>0</v>
      </c>
      <c r="Q415" s="152">
        <v>0</v>
      </c>
      <c r="R415" s="152">
        <f t="shared" ref="R415:R440" si="100">Q415*H415</f>
        <v>0</v>
      </c>
      <c r="S415" s="152">
        <v>0</v>
      </c>
      <c r="T415" s="153">
        <f t="shared" ref="T415:T440" si="101">S415*H415</f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4" t="s">
        <v>1276</v>
      </c>
      <c r="AT415" s="154" t="s">
        <v>157</v>
      </c>
      <c r="AU415" s="154" t="s">
        <v>80</v>
      </c>
      <c r="AY415" s="14" t="s">
        <v>154</v>
      </c>
      <c r="BE415" s="155">
        <f t="shared" ref="BE415:BE440" si="102">IF(N415="základná",J415,0)</f>
        <v>0</v>
      </c>
      <c r="BF415" s="155">
        <f t="shared" ref="BF415:BF440" si="103">IF(N415="znížená",J415,0)</f>
        <v>0</v>
      </c>
      <c r="BG415" s="155">
        <f t="shared" ref="BG415:BG440" si="104">IF(N415="zákl. prenesená",J415,0)</f>
        <v>0</v>
      </c>
      <c r="BH415" s="155">
        <f t="shared" ref="BH415:BH440" si="105">IF(N415="zníž. prenesená",J415,0)</f>
        <v>0</v>
      </c>
      <c r="BI415" s="155">
        <f t="shared" ref="BI415:BI440" si="106">IF(N415="nulová",J415,0)</f>
        <v>0</v>
      </c>
      <c r="BJ415" s="14" t="s">
        <v>86</v>
      </c>
      <c r="BK415" s="156">
        <f t="shared" ref="BK415:BK440" si="107">ROUND(I415*H415,3)</f>
        <v>0</v>
      </c>
      <c r="BL415" s="14" t="s">
        <v>1276</v>
      </c>
      <c r="BM415" s="154" t="s">
        <v>1404</v>
      </c>
    </row>
    <row r="416" spans="1:65" s="2" customFormat="1" ht="48" customHeight="1">
      <c r="A416" s="26"/>
      <c r="B416" s="143"/>
      <c r="C416" s="144" t="s">
        <v>1405</v>
      </c>
      <c r="D416" s="144" t="s">
        <v>157</v>
      </c>
      <c r="E416" s="145" t="s">
        <v>1406</v>
      </c>
      <c r="F416" s="146" t="s">
        <v>1407</v>
      </c>
      <c r="G416" s="147" t="s">
        <v>170</v>
      </c>
      <c r="H416" s="148">
        <v>38</v>
      </c>
      <c r="I416" s="148"/>
      <c r="J416" s="148"/>
      <c r="K416" s="149"/>
      <c r="L416" s="27"/>
      <c r="M416" s="150" t="s">
        <v>1</v>
      </c>
      <c r="N416" s="151" t="s">
        <v>39</v>
      </c>
      <c r="O416" s="152">
        <v>0</v>
      </c>
      <c r="P416" s="152">
        <f t="shared" si="99"/>
        <v>0</v>
      </c>
      <c r="Q416" s="152">
        <v>0</v>
      </c>
      <c r="R416" s="152">
        <f t="shared" si="100"/>
        <v>0</v>
      </c>
      <c r="S416" s="152">
        <v>0</v>
      </c>
      <c r="T416" s="153">
        <f t="shared" si="101"/>
        <v>0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4" t="s">
        <v>1276</v>
      </c>
      <c r="AT416" s="154" t="s">
        <v>157</v>
      </c>
      <c r="AU416" s="154" t="s">
        <v>80</v>
      </c>
      <c r="AY416" s="14" t="s">
        <v>154</v>
      </c>
      <c r="BE416" s="155">
        <f t="shared" si="102"/>
        <v>0</v>
      </c>
      <c r="BF416" s="155">
        <f t="shared" si="103"/>
        <v>0</v>
      </c>
      <c r="BG416" s="155">
        <f t="shared" si="104"/>
        <v>0</v>
      </c>
      <c r="BH416" s="155">
        <f t="shared" si="105"/>
        <v>0</v>
      </c>
      <c r="BI416" s="155">
        <f t="shared" si="106"/>
        <v>0</v>
      </c>
      <c r="BJ416" s="14" t="s">
        <v>86</v>
      </c>
      <c r="BK416" s="156">
        <f t="shared" si="107"/>
        <v>0</v>
      </c>
      <c r="BL416" s="14" t="s">
        <v>1276</v>
      </c>
      <c r="BM416" s="154" t="s">
        <v>1408</v>
      </c>
    </row>
    <row r="417" spans="1:65" s="2" customFormat="1" ht="16.5" customHeight="1">
      <c r="A417" s="26"/>
      <c r="B417" s="143"/>
      <c r="C417" s="144" t="s">
        <v>1409</v>
      </c>
      <c r="D417" s="144" t="s">
        <v>157</v>
      </c>
      <c r="E417" s="145" t="s">
        <v>1410</v>
      </c>
      <c r="F417" s="146" t="s">
        <v>1348</v>
      </c>
      <c r="G417" s="147" t="s">
        <v>170</v>
      </c>
      <c r="H417" s="148">
        <v>76</v>
      </c>
      <c r="I417" s="148"/>
      <c r="J417" s="148"/>
      <c r="K417" s="149"/>
      <c r="L417" s="27"/>
      <c r="M417" s="150" t="s">
        <v>1</v>
      </c>
      <c r="N417" s="151" t="s">
        <v>39</v>
      </c>
      <c r="O417" s="152">
        <v>0</v>
      </c>
      <c r="P417" s="152">
        <f t="shared" si="99"/>
        <v>0</v>
      </c>
      <c r="Q417" s="152">
        <v>0</v>
      </c>
      <c r="R417" s="152">
        <f t="shared" si="100"/>
        <v>0</v>
      </c>
      <c r="S417" s="152">
        <v>0</v>
      </c>
      <c r="T417" s="153">
        <f t="shared" si="101"/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4" t="s">
        <v>1276</v>
      </c>
      <c r="AT417" s="154" t="s">
        <v>157</v>
      </c>
      <c r="AU417" s="154" t="s">
        <v>80</v>
      </c>
      <c r="AY417" s="14" t="s">
        <v>154</v>
      </c>
      <c r="BE417" s="155">
        <f t="shared" si="102"/>
        <v>0</v>
      </c>
      <c r="BF417" s="155">
        <f t="shared" si="103"/>
        <v>0</v>
      </c>
      <c r="BG417" s="155">
        <f t="shared" si="104"/>
        <v>0</v>
      </c>
      <c r="BH417" s="155">
        <f t="shared" si="105"/>
        <v>0</v>
      </c>
      <c r="BI417" s="155">
        <f t="shared" si="106"/>
        <v>0</v>
      </c>
      <c r="BJ417" s="14" t="s">
        <v>86</v>
      </c>
      <c r="BK417" s="156">
        <f t="shared" si="107"/>
        <v>0</v>
      </c>
      <c r="BL417" s="14" t="s">
        <v>1276</v>
      </c>
      <c r="BM417" s="154" t="s">
        <v>1411</v>
      </c>
    </row>
    <row r="418" spans="1:65" s="2" customFormat="1" ht="16.5" customHeight="1">
      <c r="A418" s="26"/>
      <c r="B418" s="143"/>
      <c r="C418" s="144" t="s">
        <v>1412</v>
      </c>
      <c r="D418" s="144" t="s">
        <v>157</v>
      </c>
      <c r="E418" s="145" t="s">
        <v>1413</v>
      </c>
      <c r="F418" s="146" t="s">
        <v>1414</v>
      </c>
      <c r="G418" s="147" t="s">
        <v>1202</v>
      </c>
      <c r="H418" s="148">
        <v>1</v>
      </c>
      <c r="I418" s="148"/>
      <c r="J418" s="148"/>
      <c r="K418" s="149"/>
      <c r="L418" s="27"/>
      <c r="M418" s="150" t="s">
        <v>1</v>
      </c>
      <c r="N418" s="151" t="s">
        <v>39</v>
      </c>
      <c r="O418" s="152">
        <v>0</v>
      </c>
      <c r="P418" s="152">
        <f t="shared" si="99"/>
        <v>0</v>
      </c>
      <c r="Q418" s="152">
        <v>0</v>
      </c>
      <c r="R418" s="152">
        <f t="shared" si="100"/>
        <v>0</v>
      </c>
      <c r="S418" s="152">
        <v>0</v>
      </c>
      <c r="T418" s="153">
        <f t="shared" si="101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4" t="s">
        <v>1276</v>
      </c>
      <c r="AT418" s="154" t="s">
        <v>157</v>
      </c>
      <c r="AU418" s="154" t="s">
        <v>80</v>
      </c>
      <c r="AY418" s="14" t="s">
        <v>154</v>
      </c>
      <c r="BE418" s="155">
        <f t="shared" si="102"/>
        <v>0</v>
      </c>
      <c r="BF418" s="155">
        <f t="shared" si="103"/>
        <v>0</v>
      </c>
      <c r="BG418" s="155">
        <f t="shared" si="104"/>
        <v>0</v>
      </c>
      <c r="BH418" s="155">
        <f t="shared" si="105"/>
        <v>0</v>
      </c>
      <c r="BI418" s="155">
        <f t="shared" si="106"/>
        <v>0</v>
      </c>
      <c r="BJ418" s="14" t="s">
        <v>86</v>
      </c>
      <c r="BK418" s="156">
        <f t="shared" si="107"/>
        <v>0</v>
      </c>
      <c r="BL418" s="14" t="s">
        <v>1276</v>
      </c>
      <c r="BM418" s="154" t="s">
        <v>1415</v>
      </c>
    </row>
    <row r="419" spans="1:65" s="2" customFormat="1" ht="16.5" customHeight="1">
      <c r="A419" s="26"/>
      <c r="B419" s="143"/>
      <c r="C419" s="144" t="s">
        <v>1416</v>
      </c>
      <c r="D419" s="144" t="s">
        <v>157</v>
      </c>
      <c r="E419" s="145" t="s">
        <v>1417</v>
      </c>
      <c r="F419" s="146" t="s">
        <v>1418</v>
      </c>
      <c r="G419" s="147" t="s">
        <v>1202</v>
      </c>
      <c r="H419" s="148">
        <v>1</v>
      </c>
      <c r="I419" s="148"/>
      <c r="J419" s="148"/>
      <c r="K419" s="149"/>
      <c r="L419" s="27"/>
      <c r="M419" s="150" t="s">
        <v>1</v>
      </c>
      <c r="N419" s="151" t="s">
        <v>39</v>
      </c>
      <c r="O419" s="152">
        <v>0</v>
      </c>
      <c r="P419" s="152">
        <f t="shared" si="99"/>
        <v>0</v>
      </c>
      <c r="Q419" s="152">
        <v>0</v>
      </c>
      <c r="R419" s="152">
        <f t="shared" si="100"/>
        <v>0</v>
      </c>
      <c r="S419" s="152">
        <v>0</v>
      </c>
      <c r="T419" s="153">
        <f t="shared" si="101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4" t="s">
        <v>1276</v>
      </c>
      <c r="AT419" s="154" t="s">
        <v>157</v>
      </c>
      <c r="AU419" s="154" t="s">
        <v>80</v>
      </c>
      <c r="AY419" s="14" t="s">
        <v>154</v>
      </c>
      <c r="BE419" s="155">
        <f t="shared" si="102"/>
        <v>0</v>
      </c>
      <c r="BF419" s="155">
        <f t="shared" si="103"/>
        <v>0</v>
      </c>
      <c r="BG419" s="155">
        <f t="shared" si="104"/>
        <v>0</v>
      </c>
      <c r="BH419" s="155">
        <f t="shared" si="105"/>
        <v>0</v>
      </c>
      <c r="BI419" s="155">
        <f t="shared" si="106"/>
        <v>0</v>
      </c>
      <c r="BJ419" s="14" t="s">
        <v>86</v>
      </c>
      <c r="BK419" s="156">
        <f t="shared" si="107"/>
        <v>0</v>
      </c>
      <c r="BL419" s="14" t="s">
        <v>1276</v>
      </c>
      <c r="BM419" s="154" t="s">
        <v>1419</v>
      </c>
    </row>
    <row r="420" spans="1:65" s="2" customFormat="1" ht="16.5" customHeight="1">
      <c r="A420" s="26"/>
      <c r="B420" s="143"/>
      <c r="C420" s="144" t="s">
        <v>1420</v>
      </c>
      <c r="D420" s="144" t="s">
        <v>157</v>
      </c>
      <c r="E420" s="145" t="s">
        <v>1421</v>
      </c>
      <c r="F420" s="146" t="s">
        <v>1422</v>
      </c>
      <c r="G420" s="147" t="s">
        <v>1202</v>
      </c>
      <c r="H420" s="148">
        <v>2</v>
      </c>
      <c r="I420" s="148"/>
      <c r="J420" s="148"/>
      <c r="K420" s="149"/>
      <c r="L420" s="27"/>
      <c r="M420" s="150" t="s">
        <v>1</v>
      </c>
      <c r="N420" s="151" t="s">
        <v>39</v>
      </c>
      <c r="O420" s="152">
        <v>0</v>
      </c>
      <c r="P420" s="152">
        <f t="shared" si="99"/>
        <v>0</v>
      </c>
      <c r="Q420" s="152">
        <v>0</v>
      </c>
      <c r="R420" s="152">
        <f t="shared" si="100"/>
        <v>0</v>
      </c>
      <c r="S420" s="152">
        <v>0</v>
      </c>
      <c r="T420" s="153">
        <f t="shared" si="101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4" t="s">
        <v>1276</v>
      </c>
      <c r="AT420" s="154" t="s">
        <v>157</v>
      </c>
      <c r="AU420" s="154" t="s">
        <v>80</v>
      </c>
      <c r="AY420" s="14" t="s">
        <v>154</v>
      </c>
      <c r="BE420" s="155">
        <f t="shared" si="102"/>
        <v>0</v>
      </c>
      <c r="BF420" s="155">
        <f t="shared" si="103"/>
        <v>0</v>
      </c>
      <c r="BG420" s="155">
        <f t="shared" si="104"/>
        <v>0</v>
      </c>
      <c r="BH420" s="155">
        <f t="shared" si="105"/>
        <v>0</v>
      </c>
      <c r="BI420" s="155">
        <f t="shared" si="106"/>
        <v>0</v>
      </c>
      <c r="BJ420" s="14" t="s">
        <v>86</v>
      </c>
      <c r="BK420" s="156">
        <f t="shared" si="107"/>
        <v>0</v>
      </c>
      <c r="BL420" s="14" t="s">
        <v>1276</v>
      </c>
      <c r="BM420" s="154" t="s">
        <v>1423</v>
      </c>
    </row>
    <row r="421" spans="1:65" s="2" customFormat="1" ht="60" customHeight="1">
      <c r="A421" s="26"/>
      <c r="B421" s="143"/>
      <c r="C421" s="144" t="s">
        <v>1424</v>
      </c>
      <c r="D421" s="144" t="s">
        <v>157</v>
      </c>
      <c r="E421" s="145" t="s">
        <v>1425</v>
      </c>
      <c r="F421" s="146" t="s">
        <v>2500</v>
      </c>
      <c r="G421" s="147" t="s">
        <v>1202</v>
      </c>
      <c r="H421" s="148">
        <v>1</v>
      </c>
      <c r="I421" s="148"/>
      <c r="J421" s="148"/>
      <c r="K421" s="149"/>
      <c r="L421" s="27"/>
      <c r="M421" s="150" t="s">
        <v>1</v>
      </c>
      <c r="N421" s="151" t="s">
        <v>39</v>
      </c>
      <c r="O421" s="152">
        <v>0</v>
      </c>
      <c r="P421" s="152">
        <f t="shared" si="99"/>
        <v>0</v>
      </c>
      <c r="Q421" s="152">
        <v>0</v>
      </c>
      <c r="R421" s="152">
        <f t="shared" si="100"/>
        <v>0</v>
      </c>
      <c r="S421" s="152">
        <v>0</v>
      </c>
      <c r="T421" s="153">
        <f t="shared" si="101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4" t="s">
        <v>1276</v>
      </c>
      <c r="AT421" s="154" t="s">
        <v>157</v>
      </c>
      <c r="AU421" s="154" t="s">
        <v>80</v>
      </c>
      <c r="AY421" s="14" t="s">
        <v>154</v>
      </c>
      <c r="BE421" s="155">
        <f t="shared" si="102"/>
        <v>0</v>
      </c>
      <c r="BF421" s="155">
        <f t="shared" si="103"/>
        <v>0</v>
      </c>
      <c r="BG421" s="155">
        <f t="shared" si="104"/>
        <v>0</v>
      </c>
      <c r="BH421" s="155">
        <f t="shared" si="105"/>
        <v>0</v>
      </c>
      <c r="BI421" s="155">
        <f t="shared" si="106"/>
        <v>0</v>
      </c>
      <c r="BJ421" s="14" t="s">
        <v>86</v>
      </c>
      <c r="BK421" s="156">
        <f t="shared" si="107"/>
        <v>0</v>
      </c>
      <c r="BL421" s="14" t="s">
        <v>1276</v>
      </c>
      <c r="BM421" s="154" t="s">
        <v>1426</v>
      </c>
    </row>
    <row r="422" spans="1:65" s="2" customFormat="1" ht="24" customHeight="1">
      <c r="A422" s="26"/>
      <c r="B422" s="143"/>
      <c r="C422" s="144" t="s">
        <v>1427</v>
      </c>
      <c r="D422" s="144" t="s">
        <v>157</v>
      </c>
      <c r="E422" s="145" t="s">
        <v>1428</v>
      </c>
      <c r="F422" s="146" t="s">
        <v>1429</v>
      </c>
      <c r="G422" s="147" t="s">
        <v>1202</v>
      </c>
      <c r="H422" s="148">
        <v>1</v>
      </c>
      <c r="I422" s="148"/>
      <c r="J422" s="148"/>
      <c r="K422" s="149"/>
      <c r="L422" s="27"/>
      <c r="M422" s="150" t="s">
        <v>1</v>
      </c>
      <c r="N422" s="151" t="s">
        <v>39</v>
      </c>
      <c r="O422" s="152">
        <v>0</v>
      </c>
      <c r="P422" s="152">
        <f t="shared" si="99"/>
        <v>0</v>
      </c>
      <c r="Q422" s="152">
        <v>0</v>
      </c>
      <c r="R422" s="152">
        <f t="shared" si="100"/>
        <v>0</v>
      </c>
      <c r="S422" s="152">
        <v>0</v>
      </c>
      <c r="T422" s="153">
        <f t="shared" si="101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4" t="s">
        <v>1276</v>
      </c>
      <c r="AT422" s="154" t="s">
        <v>157</v>
      </c>
      <c r="AU422" s="154" t="s">
        <v>80</v>
      </c>
      <c r="AY422" s="14" t="s">
        <v>154</v>
      </c>
      <c r="BE422" s="155">
        <f t="shared" si="102"/>
        <v>0</v>
      </c>
      <c r="BF422" s="155">
        <f t="shared" si="103"/>
        <v>0</v>
      </c>
      <c r="BG422" s="155">
        <f t="shared" si="104"/>
        <v>0</v>
      </c>
      <c r="BH422" s="155">
        <f t="shared" si="105"/>
        <v>0</v>
      </c>
      <c r="BI422" s="155">
        <f t="shared" si="106"/>
        <v>0</v>
      </c>
      <c r="BJ422" s="14" t="s">
        <v>86</v>
      </c>
      <c r="BK422" s="156">
        <f t="shared" si="107"/>
        <v>0</v>
      </c>
      <c r="BL422" s="14" t="s">
        <v>1276</v>
      </c>
      <c r="BM422" s="154" t="s">
        <v>1430</v>
      </c>
    </row>
    <row r="423" spans="1:65" s="2" customFormat="1" ht="16.5" customHeight="1">
      <c r="A423" s="26"/>
      <c r="B423" s="143"/>
      <c r="C423" s="144" t="s">
        <v>1431</v>
      </c>
      <c r="D423" s="144" t="s">
        <v>157</v>
      </c>
      <c r="E423" s="145" t="s">
        <v>1432</v>
      </c>
      <c r="F423" s="146" t="s">
        <v>1433</v>
      </c>
      <c r="G423" s="147" t="s">
        <v>1202</v>
      </c>
      <c r="H423" s="148">
        <v>1</v>
      </c>
      <c r="I423" s="148"/>
      <c r="J423" s="148"/>
      <c r="K423" s="149"/>
      <c r="L423" s="27"/>
      <c r="M423" s="150" t="s">
        <v>1</v>
      </c>
      <c r="N423" s="151" t="s">
        <v>39</v>
      </c>
      <c r="O423" s="152">
        <v>0</v>
      </c>
      <c r="P423" s="152">
        <f t="shared" si="99"/>
        <v>0</v>
      </c>
      <c r="Q423" s="152">
        <v>0</v>
      </c>
      <c r="R423" s="152">
        <f t="shared" si="100"/>
        <v>0</v>
      </c>
      <c r="S423" s="152">
        <v>0</v>
      </c>
      <c r="T423" s="153">
        <f t="shared" si="101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4" t="s">
        <v>1276</v>
      </c>
      <c r="AT423" s="154" t="s">
        <v>157</v>
      </c>
      <c r="AU423" s="154" t="s">
        <v>80</v>
      </c>
      <c r="AY423" s="14" t="s">
        <v>154</v>
      </c>
      <c r="BE423" s="155">
        <f t="shared" si="102"/>
        <v>0</v>
      </c>
      <c r="BF423" s="155">
        <f t="shared" si="103"/>
        <v>0</v>
      </c>
      <c r="BG423" s="155">
        <f t="shared" si="104"/>
        <v>0</v>
      </c>
      <c r="BH423" s="155">
        <f t="shared" si="105"/>
        <v>0</v>
      </c>
      <c r="BI423" s="155">
        <f t="shared" si="106"/>
        <v>0</v>
      </c>
      <c r="BJ423" s="14" t="s">
        <v>86</v>
      </c>
      <c r="BK423" s="156">
        <f t="shared" si="107"/>
        <v>0</v>
      </c>
      <c r="BL423" s="14" t="s">
        <v>1276</v>
      </c>
      <c r="BM423" s="154" t="s">
        <v>1434</v>
      </c>
    </row>
    <row r="424" spans="1:65" s="2" customFormat="1" ht="16.5" customHeight="1">
      <c r="A424" s="26"/>
      <c r="B424" s="143"/>
      <c r="C424" s="144" t="s">
        <v>1435</v>
      </c>
      <c r="D424" s="144" t="s">
        <v>157</v>
      </c>
      <c r="E424" s="145" t="s">
        <v>1436</v>
      </c>
      <c r="F424" s="146" t="s">
        <v>1437</v>
      </c>
      <c r="G424" s="147" t="s">
        <v>1202</v>
      </c>
      <c r="H424" s="148">
        <v>1</v>
      </c>
      <c r="I424" s="148"/>
      <c r="J424" s="148"/>
      <c r="K424" s="149"/>
      <c r="L424" s="27"/>
      <c r="M424" s="150" t="s">
        <v>1</v>
      </c>
      <c r="N424" s="151" t="s">
        <v>39</v>
      </c>
      <c r="O424" s="152">
        <v>0</v>
      </c>
      <c r="P424" s="152">
        <f t="shared" si="99"/>
        <v>0</v>
      </c>
      <c r="Q424" s="152">
        <v>0</v>
      </c>
      <c r="R424" s="152">
        <f t="shared" si="100"/>
        <v>0</v>
      </c>
      <c r="S424" s="152">
        <v>0</v>
      </c>
      <c r="T424" s="153">
        <f t="shared" si="101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4" t="s">
        <v>1276</v>
      </c>
      <c r="AT424" s="154" t="s">
        <v>157</v>
      </c>
      <c r="AU424" s="154" t="s">
        <v>80</v>
      </c>
      <c r="AY424" s="14" t="s">
        <v>154</v>
      </c>
      <c r="BE424" s="155">
        <f t="shared" si="102"/>
        <v>0</v>
      </c>
      <c r="BF424" s="155">
        <f t="shared" si="103"/>
        <v>0</v>
      </c>
      <c r="BG424" s="155">
        <f t="shared" si="104"/>
        <v>0</v>
      </c>
      <c r="BH424" s="155">
        <f t="shared" si="105"/>
        <v>0</v>
      </c>
      <c r="BI424" s="155">
        <f t="shared" si="106"/>
        <v>0</v>
      </c>
      <c r="BJ424" s="14" t="s">
        <v>86</v>
      </c>
      <c r="BK424" s="156">
        <f t="shared" si="107"/>
        <v>0</v>
      </c>
      <c r="BL424" s="14" t="s">
        <v>1276</v>
      </c>
      <c r="BM424" s="154" t="s">
        <v>1438</v>
      </c>
    </row>
    <row r="425" spans="1:65" s="2" customFormat="1" ht="16.5" customHeight="1">
      <c r="A425" s="26"/>
      <c r="B425" s="143"/>
      <c r="C425" s="144" t="s">
        <v>1439</v>
      </c>
      <c r="D425" s="144" t="s">
        <v>157</v>
      </c>
      <c r="E425" s="145" t="s">
        <v>1440</v>
      </c>
      <c r="F425" s="146" t="s">
        <v>1441</v>
      </c>
      <c r="G425" s="147" t="s">
        <v>1202</v>
      </c>
      <c r="H425" s="148">
        <v>1</v>
      </c>
      <c r="I425" s="148"/>
      <c r="J425" s="148"/>
      <c r="K425" s="149"/>
      <c r="L425" s="27"/>
      <c r="M425" s="150" t="s">
        <v>1</v>
      </c>
      <c r="N425" s="151" t="s">
        <v>39</v>
      </c>
      <c r="O425" s="152">
        <v>0</v>
      </c>
      <c r="P425" s="152">
        <f t="shared" si="99"/>
        <v>0</v>
      </c>
      <c r="Q425" s="152">
        <v>0</v>
      </c>
      <c r="R425" s="152">
        <f t="shared" si="100"/>
        <v>0</v>
      </c>
      <c r="S425" s="152">
        <v>0</v>
      </c>
      <c r="T425" s="153">
        <f t="shared" si="101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4" t="s">
        <v>1276</v>
      </c>
      <c r="AT425" s="154" t="s">
        <v>157</v>
      </c>
      <c r="AU425" s="154" t="s">
        <v>80</v>
      </c>
      <c r="AY425" s="14" t="s">
        <v>154</v>
      </c>
      <c r="BE425" s="155">
        <f t="shared" si="102"/>
        <v>0</v>
      </c>
      <c r="BF425" s="155">
        <f t="shared" si="103"/>
        <v>0</v>
      </c>
      <c r="BG425" s="155">
        <f t="shared" si="104"/>
        <v>0</v>
      </c>
      <c r="BH425" s="155">
        <f t="shared" si="105"/>
        <v>0</v>
      </c>
      <c r="BI425" s="155">
        <f t="shared" si="106"/>
        <v>0</v>
      </c>
      <c r="BJ425" s="14" t="s">
        <v>86</v>
      </c>
      <c r="BK425" s="156">
        <f t="shared" si="107"/>
        <v>0</v>
      </c>
      <c r="BL425" s="14" t="s">
        <v>1276</v>
      </c>
      <c r="BM425" s="154" t="s">
        <v>1442</v>
      </c>
    </row>
    <row r="426" spans="1:65" s="2" customFormat="1" ht="60" customHeight="1">
      <c r="A426" s="26"/>
      <c r="B426" s="143"/>
      <c r="C426" s="144" t="s">
        <v>1443</v>
      </c>
      <c r="D426" s="144" t="s">
        <v>157</v>
      </c>
      <c r="E426" s="145" t="s">
        <v>1444</v>
      </c>
      <c r="F426" s="146" t="s">
        <v>1445</v>
      </c>
      <c r="G426" s="147" t="s">
        <v>175</v>
      </c>
      <c r="H426" s="148">
        <v>7.5</v>
      </c>
      <c r="I426" s="148"/>
      <c r="J426" s="148"/>
      <c r="K426" s="149"/>
      <c r="L426" s="27"/>
      <c r="M426" s="150" t="s">
        <v>1</v>
      </c>
      <c r="N426" s="151" t="s">
        <v>39</v>
      </c>
      <c r="O426" s="152">
        <v>0</v>
      </c>
      <c r="P426" s="152">
        <f t="shared" si="99"/>
        <v>0</v>
      </c>
      <c r="Q426" s="152">
        <v>0</v>
      </c>
      <c r="R426" s="152">
        <f t="shared" si="100"/>
        <v>0</v>
      </c>
      <c r="S426" s="152">
        <v>0</v>
      </c>
      <c r="T426" s="153">
        <f t="shared" si="101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4" t="s">
        <v>1276</v>
      </c>
      <c r="AT426" s="154" t="s">
        <v>157</v>
      </c>
      <c r="AU426" s="154" t="s">
        <v>80</v>
      </c>
      <c r="AY426" s="14" t="s">
        <v>154</v>
      </c>
      <c r="BE426" s="155">
        <f t="shared" si="102"/>
        <v>0</v>
      </c>
      <c r="BF426" s="155">
        <f t="shared" si="103"/>
        <v>0</v>
      </c>
      <c r="BG426" s="155">
        <f t="shared" si="104"/>
        <v>0</v>
      </c>
      <c r="BH426" s="155">
        <f t="shared" si="105"/>
        <v>0</v>
      </c>
      <c r="BI426" s="155">
        <f t="shared" si="106"/>
        <v>0</v>
      </c>
      <c r="BJ426" s="14" t="s">
        <v>86</v>
      </c>
      <c r="BK426" s="156">
        <f t="shared" si="107"/>
        <v>0</v>
      </c>
      <c r="BL426" s="14" t="s">
        <v>1276</v>
      </c>
      <c r="BM426" s="154" t="s">
        <v>1446</v>
      </c>
    </row>
    <row r="427" spans="1:65" s="2" customFormat="1" ht="16.5" customHeight="1">
      <c r="A427" s="26"/>
      <c r="B427" s="143"/>
      <c r="C427" s="144" t="s">
        <v>1447</v>
      </c>
      <c r="D427" s="144" t="s">
        <v>157</v>
      </c>
      <c r="E427" s="145" t="s">
        <v>1448</v>
      </c>
      <c r="F427" s="146" t="s">
        <v>1449</v>
      </c>
      <c r="G427" s="147" t="s">
        <v>1202</v>
      </c>
      <c r="H427" s="148">
        <v>1</v>
      </c>
      <c r="I427" s="148"/>
      <c r="J427" s="148"/>
      <c r="K427" s="149"/>
      <c r="L427" s="27"/>
      <c r="M427" s="150" t="s">
        <v>1</v>
      </c>
      <c r="N427" s="151" t="s">
        <v>39</v>
      </c>
      <c r="O427" s="152">
        <v>0</v>
      </c>
      <c r="P427" s="152">
        <f t="shared" si="99"/>
        <v>0</v>
      </c>
      <c r="Q427" s="152">
        <v>0</v>
      </c>
      <c r="R427" s="152">
        <f t="shared" si="100"/>
        <v>0</v>
      </c>
      <c r="S427" s="152">
        <v>0</v>
      </c>
      <c r="T427" s="153">
        <f t="shared" si="101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4" t="s">
        <v>1276</v>
      </c>
      <c r="AT427" s="154" t="s">
        <v>157</v>
      </c>
      <c r="AU427" s="154" t="s">
        <v>80</v>
      </c>
      <c r="AY427" s="14" t="s">
        <v>154</v>
      </c>
      <c r="BE427" s="155">
        <f t="shared" si="102"/>
        <v>0</v>
      </c>
      <c r="BF427" s="155">
        <f t="shared" si="103"/>
        <v>0</v>
      </c>
      <c r="BG427" s="155">
        <f t="shared" si="104"/>
        <v>0</v>
      </c>
      <c r="BH427" s="155">
        <f t="shared" si="105"/>
        <v>0</v>
      </c>
      <c r="BI427" s="155">
        <f t="shared" si="106"/>
        <v>0</v>
      </c>
      <c r="BJ427" s="14" t="s">
        <v>86</v>
      </c>
      <c r="BK427" s="156">
        <f t="shared" si="107"/>
        <v>0</v>
      </c>
      <c r="BL427" s="14" t="s">
        <v>1276</v>
      </c>
      <c r="BM427" s="154" t="s">
        <v>1450</v>
      </c>
    </row>
    <row r="428" spans="1:65" s="2" customFormat="1" ht="16.5" customHeight="1">
      <c r="A428" s="26"/>
      <c r="B428" s="143"/>
      <c r="C428" s="144" t="s">
        <v>1451</v>
      </c>
      <c r="D428" s="144" t="s">
        <v>157</v>
      </c>
      <c r="E428" s="145" t="s">
        <v>1452</v>
      </c>
      <c r="F428" s="146" t="s">
        <v>1453</v>
      </c>
      <c r="G428" s="147" t="s">
        <v>1202</v>
      </c>
      <c r="H428" s="148">
        <v>1</v>
      </c>
      <c r="I428" s="148"/>
      <c r="J428" s="148"/>
      <c r="K428" s="149"/>
      <c r="L428" s="27"/>
      <c r="M428" s="150" t="s">
        <v>1</v>
      </c>
      <c r="N428" s="151" t="s">
        <v>39</v>
      </c>
      <c r="O428" s="152">
        <v>0</v>
      </c>
      <c r="P428" s="152">
        <f t="shared" si="99"/>
        <v>0</v>
      </c>
      <c r="Q428" s="152">
        <v>0</v>
      </c>
      <c r="R428" s="152">
        <f t="shared" si="100"/>
        <v>0</v>
      </c>
      <c r="S428" s="152">
        <v>0</v>
      </c>
      <c r="T428" s="153">
        <f t="shared" si="101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4" t="s">
        <v>1276</v>
      </c>
      <c r="AT428" s="154" t="s">
        <v>157</v>
      </c>
      <c r="AU428" s="154" t="s">
        <v>80</v>
      </c>
      <c r="AY428" s="14" t="s">
        <v>154</v>
      </c>
      <c r="BE428" s="155">
        <f t="shared" si="102"/>
        <v>0</v>
      </c>
      <c r="BF428" s="155">
        <f t="shared" si="103"/>
        <v>0</v>
      </c>
      <c r="BG428" s="155">
        <f t="shared" si="104"/>
        <v>0</v>
      </c>
      <c r="BH428" s="155">
        <f t="shared" si="105"/>
        <v>0</v>
      </c>
      <c r="BI428" s="155">
        <f t="shared" si="106"/>
        <v>0</v>
      </c>
      <c r="BJ428" s="14" t="s">
        <v>86</v>
      </c>
      <c r="BK428" s="156">
        <f t="shared" si="107"/>
        <v>0</v>
      </c>
      <c r="BL428" s="14" t="s">
        <v>1276</v>
      </c>
      <c r="BM428" s="154" t="s">
        <v>1454</v>
      </c>
    </row>
    <row r="429" spans="1:65" s="2" customFormat="1" ht="16.5" customHeight="1">
      <c r="A429" s="26"/>
      <c r="B429" s="143"/>
      <c r="C429" s="144" t="s">
        <v>1455</v>
      </c>
      <c r="D429" s="144" t="s">
        <v>157</v>
      </c>
      <c r="E429" s="145" t="s">
        <v>1456</v>
      </c>
      <c r="F429" s="146" t="s">
        <v>1457</v>
      </c>
      <c r="G429" s="147" t="s">
        <v>1202</v>
      </c>
      <c r="H429" s="148">
        <v>1</v>
      </c>
      <c r="I429" s="148"/>
      <c r="J429" s="148"/>
      <c r="K429" s="149"/>
      <c r="L429" s="27"/>
      <c r="M429" s="150" t="s">
        <v>1</v>
      </c>
      <c r="N429" s="151" t="s">
        <v>39</v>
      </c>
      <c r="O429" s="152">
        <v>0</v>
      </c>
      <c r="P429" s="152">
        <f t="shared" si="99"/>
        <v>0</v>
      </c>
      <c r="Q429" s="152">
        <v>0</v>
      </c>
      <c r="R429" s="152">
        <f t="shared" si="100"/>
        <v>0</v>
      </c>
      <c r="S429" s="152">
        <v>0</v>
      </c>
      <c r="T429" s="153">
        <f t="shared" si="101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4" t="s">
        <v>1276</v>
      </c>
      <c r="AT429" s="154" t="s">
        <v>157</v>
      </c>
      <c r="AU429" s="154" t="s">
        <v>80</v>
      </c>
      <c r="AY429" s="14" t="s">
        <v>154</v>
      </c>
      <c r="BE429" s="155">
        <f t="shared" si="102"/>
        <v>0</v>
      </c>
      <c r="BF429" s="155">
        <f t="shared" si="103"/>
        <v>0</v>
      </c>
      <c r="BG429" s="155">
        <f t="shared" si="104"/>
        <v>0</v>
      </c>
      <c r="BH429" s="155">
        <f t="shared" si="105"/>
        <v>0</v>
      </c>
      <c r="BI429" s="155">
        <f t="shared" si="106"/>
        <v>0</v>
      </c>
      <c r="BJ429" s="14" t="s">
        <v>86</v>
      </c>
      <c r="BK429" s="156">
        <f t="shared" si="107"/>
        <v>0</v>
      </c>
      <c r="BL429" s="14" t="s">
        <v>1276</v>
      </c>
      <c r="BM429" s="154" t="s">
        <v>1458</v>
      </c>
    </row>
    <row r="430" spans="1:65" s="2" customFormat="1" ht="48" customHeight="1">
      <c r="A430" s="26"/>
      <c r="B430" s="143"/>
      <c r="C430" s="144" t="s">
        <v>1459</v>
      </c>
      <c r="D430" s="144" t="s">
        <v>157</v>
      </c>
      <c r="E430" s="145" t="s">
        <v>1460</v>
      </c>
      <c r="F430" s="146" t="s">
        <v>1461</v>
      </c>
      <c r="G430" s="147" t="s">
        <v>1202</v>
      </c>
      <c r="H430" s="148">
        <v>1</v>
      </c>
      <c r="I430" s="148"/>
      <c r="J430" s="148"/>
      <c r="K430" s="149"/>
      <c r="L430" s="27"/>
      <c r="M430" s="150" t="s">
        <v>1</v>
      </c>
      <c r="N430" s="151" t="s">
        <v>39</v>
      </c>
      <c r="O430" s="152">
        <v>0</v>
      </c>
      <c r="P430" s="152">
        <f t="shared" si="99"/>
        <v>0</v>
      </c>
      <c r="Q430" s="152">
        <v>0</v>
      </c>
      <c r="R430" s="152">
        <f t="shared" si="100"/>
        <v>0</v>
      </c>
      <c r="S430" s="152">
        <v>0</v>
      </c>
      <c r="T430" s="153">
        <f t="shared" si="101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4" t="s">
        <v>1276</v>
      </c>
      <c r="AT430" s="154" t="s">
        <v>157</v>
      </c>
      <c r="AU430" s="154" t="s">
        <v>80</v>
      </c>
      <c r="AY430" s="14" t="s">
        <v>154</v>
      </c>
      <c r="BE430" s="155">
        <f t="shared" si="102"/>
        <v>0</v>
      </c>
      <c r="BF430" s="155">
        <f t="shared" si="103"/>
        <v>0</v>
      </c>
      <c r="BG430" s="155">
        <f t="shared" si="104"/>
        <v>0</v>
      </c>
      <c r="BH430" s="155">
        <f t="shared" si="105"/>
        <v>0</v>
      </c>
      <c r="BI430" s="155">
        <f t="shared" si="106"/>
        <v>0</v>
      </c>
      <c r="BJ430" s="14" t="s">
        <v>86</v>
      </c>
      <c r="BK430" s="156">
        <f t="shared" si="107"/>
        <v>0</v>
      </c>
      <c r="BL430" s="14" t="s">
        <v>1276</v>
      </c>
      <c r="BM430" s="154" t="s">
        <v>1462</v>
      </c>
    </row>
    <row r="431" spans="1:65" s="2" customFormat="1" ht="16.5" customHeight="1">
      <c r="A431" s="26"/>
      <c r="B431" s="143"/>
      <c r="C431" s="144" t="s">
        <v>1463</v>
      </c>
      <c r="D431" s="144" t="s">
        <v>157</v>
      </c>
      <c r="E431" s="145" t="s">
        <v>1464</v>
      </c>
      <c r="F431" s="146" t="s">
        <v>1465</v>
      </c>
      <c r="G431" s="147" t="s">
        <v>1202</v>
      </c>
      <c r="H431" s="148">
        <v>1</v>
      </c>
      <c r="I431" s="148"/>
      <c r="J431" s="148"/>
      <c r="K431" s="149"/>
      <c r="L431" s="27"/>
      <c r="M431" s="150" t="s">
        <v>1</v>
      </c>
      <c r="N431" s="151" t="s">
        <v>39</v>
      </c>
      <c r="O431" s="152">
        <v>0</v>
      </c>
      <c r="P431" s="152">
        <f t="shared" si="99"/>
        <v>0</v>
      </c>
      <c r="Q431" s="152">
        <v>0</v>
      </c>
      <c r="R431" s="152">
        <f t="shared" si="100"/>
        <v>0</v>
      </c>
      <c r="S431" s="152">
        <v>0</v>
      </c>
      <c r="T431" s="153">
        <f t="shared" si="101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4" t="s">
        <v>1276</v>
      </c>
      <c r="AT431" s="154" t="s">
        <v>157</v>
      </c>
      <c r="AU431" s="154" t="s">
        <v>80</v>
      </c>
      <c r="AY431" s="14" t="s">
        <v>154</v>
      </c>
      <c r="BE431" s="155">
        <f t="shared" si="102"/>
        <v>0</v>
      </c>
      <c r="BF431" s="155">
        <f t="shared" si="103"/>
        <v>0</v>
      </c>
      <c r="BG431" s="155">
        <f t="shared" si="104"/>
        <v>0</v>
      </c>
      <c r="BH431" s="155">
        <f t="shared" si="105"/>
        <v>0</v>
      </c>
      <c r="BI431" s="155">
        <f t="shared" si="106"/>
        <v>0</v>
      </c>
      <c r="BJ431" s="14" t="s">
        <v>86</v>
      </c>
      <c r="BK431" s="156">
        <f t="shared" si="107"/>
        <v>0</v>
      </c>
      <c r="BL431" s="14" t="s">
        <v>1276</v>
      </c>
      <c r="BM431" s="154" t="s">
        <v>1466</v>
      </c>
    </row>
    <row r="432" spans="1:65" s="2" customFormat="1" ht="16.5" customHeight="1">
      <c r="A432" s="26"/>
      <c r="B432" s="143"/>
      <c r="C432" s="144" t="s">
        <v>1467</v>
      </c>
      <c r="D432" s="144" t="s">
        <v>157</v>
      </c>
      <c r="E432" s="145" t="s">
        <v>1468</v>
      </c>
      <c r="F432" s="146" t="s">
        <v>1469</v>
      </c>
      <c r="G432" s="147" t="s">
        <v>1202</v>
      </c>
      <c r="H432" s="148">
        <v>1</v>
      </c>
      <c r="I432" s="148"/>
      <c r="J432" s="148"/>
      <c r="K432" s="149"/>
      <c r="L432" s="27"/>
      <c r="M432" s="150" t="s">
        <v>1</v>
      </c>
      <c r="N432" s="151" t="s">
        <v>39</v>
      </c>
      <c r="O432" s="152">
        <v>0</v>
      </c>
      <c r="P432" s="152">
        <f t="shared" si="99"/>
        <v>0</v>
      </c>
      <c r="Q432" s="152">
        <v>0</v>
      </c>
      <c r="R432" s="152">
        <f t="shared" si="100"/>
        <v>0</v>
      </c>
      <c r="S432" s="152">
        <v>0</v>
      </c>
      <c r="T432" s="153">
        <f t="shared" si="101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4" t="s">
        <v>1276</v>
      </c>
      <c r="AT432" s="154" t="s">
        <v>157</v>
      </c>
      <c r="AU432" s="154" t="s">
        <v>80</v>
      </c>
      <c r="AY432" s="14" t="s">
        <v>154</v>
      </c>
      <c r="BE432" s="155">
        <f t="shared" si="102"/>
        <v>0</v>
      </c>
      <c r="BF432" s="155">
        <f t="shared" si="103"/>
        <v>0</v>
      </c>
      <c r="BG432" s="155">
        <f t="shared" si="104"/>
        <v>0</v>
      </c>
      <c r="BH432" s="155">
        <f t="shared" si="105"/>
        <v>0</v>
      </c>
      <c r="BI432" s="155">
        <f t="shared" si="106"/>
        <v>0</v>
      </c>
      <c r="BJ432" s="14" t="s">
        <v>86</v>
      </c>
      <c r="BK432" s="156">
        <f t="shared" si="107"/>
        <v>0</v>
      </c>
      <c r="BL432" s="14" t="s">
        <v>1276</v>
      </c>
      <c r="BM432" s="154" t="s">
        <v>1470</v>
      </c>
    </row>
    <row r="433" spans="1:65" s="2" customFormat="1" ht="24" customHeight="1">
      <c r="A433" s="26"/>
      <c r="B433" s="143"/>
      <c r="C433" s="144" t="s">
        <v>1471</v>
      </c>
      <c r="D433" s="144" t="s">
        <v>157</v>
      </c>
      <c r="E433" s="145" t="s">
        <v>1472</v>
      </c>
      <c r="F433" s="146" t="s">
        <v>1473</v>
      </c>
      <c r="G433" s="147" t="s">
        <v>1202</v>
      </c>
      <c r="H433" s="148">
        <v>1</v>
      </c>
      <c r="I433" s="148"/>
      <c r="J433" s="148"/>
      <c r="K433" s="149"/>
      <c r="L433" s="27"/>
      <c r="M433" s="150" t="s">
        <v>1</v>
      </c>
      <c r="N433" s="151" t="s">
        <v>39</v>
      </c>
      <c r="O433" s="152">
        <v>0</v>
      </c>
      <c r="P433" s="152">
        <f t="shared" si="99"/>
        <v>0</v>
      </c>
      <c r="Q433" s="152">
        <v>0</v>
      </c>
      <c r="R433" s="152">
        <f t="shared" si="100"/>
        <v>0</v>
      </c>
      <c r="S433" s="152">
        <v>0</v>
      </c>
      <c r="T433" s="153">
        <f t="shared" si="101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4" t="s">
        <v>1276</v>
      </c>
      <c r="AT433" s="154" t="s">
        <v>157</v>
      </c>
      <c r="AU433" s="154" t="s">
        <v>80</v>
      </c>
      <c r="AY433" s="14" t="s">
        <v>154</v>
      </c>
      <c r="BE433" s="155">
        <f t="shared" si="102"/>
        <v>0</v>
      </c>
      <c r="BF433" s="155">
        <f t="shared" si="103"/>
        <v>0</v>
      </c>
      <c r="BG433" s="155">
        <f t="shared" si="104"/>
        <v>0</v>
      </c>
      <c r="BH433" s="155">
        <f t="shared" si="105"/>
        <v>0</v>
      </c>
      <c r="BI433" s="155">
        <f t="shared" si="106"/>
        <v>0</v>
      </c>
      <c r="BJ433" s="14" t="s">
        <v>86</v>
      </c>
      <c r="BK433" s="156">
        <f t="shared" si="107"/>
        <v>0</v>
      </c>
      <c r="BL433" s="14" t="s">
        <v>1276</v>
      </c>
      <c r="BM433" s="154" t="s">
        <v>1474</v>
      </c>
    </row>
    <row r="434" spans="1:65" s="2" customFormat="1" ht="16.5" customHeight="1">
      <c r="A434" s="26"/>
      <c r="B434" s="143"/>
      <c r="C434" s="144" t="s">
        <v>1475</v>
      </c>
      <c r="D434" s="144" t="s">
        <v>157</v>
      </c>
      <c r="E434" s="145" t="s">
        <v>1476</v>
      </c>
      <c r="F434" s="146" t="s">
        <v>1477</v>
      </c>
      <c r="G434" s="147" t="s">
        <v>1202</v>
      </c>
      <c r="H434" s="148">
        <v>1</v>
      </c>
      <c r="I434" s="148"/>
      <c r="J434" s="148"/>
      <c r="K434" s="149"/>
      <c r="L434" s="27"/>
      <c r="M434" s="150" t="s">
        <v>1</v>
      </c>
      <c r="N434" s="151" t="s">
        <v>39</v>
      </c>
      <c r="O434" s="152">
        <v>0</v>
      </c>
      <c r="P434" s="152">
        <f t="shared" si="99"/>
        <v>0</v>
      </c>
      <c r="Q434" s="152">
        <v>0</v>
      </c>
      <c r="R434" s="152">
        <f t="shared" si="100"/>
        <v>0</v>
      </c>
      <c r="S434" s="152">
        <v>0</v>
      </c>
      <c r="T434" s="153">
        <f t="shared" si="101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4" t="s">
        <v>1276</v>
      </c>
      <c r="AT434" s="154" t="s">
        <v>157</v>
      </c>
      <c r="AU434" s="154" t="s">
        <v>80</v>
      </c>
      <c r="AY434" s="14" t="s">
        <v>154</v>
      </c>
      <c r="BE434" s="155">
        <f t="shared" si="102"/>
        <v>0</v>
      </c>
      <c r="BF434" s="155">
        <f t="shared" si="103"/>
        <v>0</v>
      </c>
      <c r="BG434" s="155">
        <f t="shared" si="104"/>
        <v>0</v>
      </c>
      <c r="BH434" s="155">
        <f t="shared" si="105"/>
        <v>0</v>
      </c>
      <c r="BI434" s="155">
        <f t="shared" si="106"/>
        <v>0</v>
      </c>
      <c r="BJ434" s="14" t="s">
        <v>86</v>
      </c>
      <c r="BK434" s="156">
        <f t="shared" si="107"/>
        <v>0</v>
      </c>
      <c r="BL434" s="14" t="s">
        <v>1276</v>
      </c>
      <c r="BM434" s="154" t="s">
        <v>1478</v>
      </c>
    </row>
    <row r="435" spans="1:65" s="2" customFormat="1" ht="24" customHeight="1">
      <c r="A435" s="26"/>
      <c r="B435" s="143"/>
      <c r="C435" s="144" t="s">
        <v>1479</v>
      </c>
      <c r="D435" s="144" t="s">
        <v>157</v>
      </c>
      <c r="E435" s="145" t="s">
        <v>1480</v>
      </c>
      <c r="F435" s="146" t="s">
        <v>1481</v>
      </c>
      <c r="G435" s="147" t="s">
        <v>1202</v>
      </c>
      <c r="H435" s="148">
        <v>1</v>
      </c>
      <c r="I435" s="148"/>
      <c r="J435" s="148"/>
      <c r="K435" s="149"/>
      <c r="L435" s="27"/>
      <c r="M435" s="150" t="s">
        <v>1</v>
      </c>
      <c r="N435" s="151" t="s">
        <v>39</v>
      </c>
      <c r="O435" s="152">
        <v>0</v>
      </c>
      <c r="P435" s="152">
        <f t="shared" si="99"/>
        <v>0</v>
      </c>
      <c r="Q435" s="152">
        <v>0</v>
      </c>
      <c r="R435" s="152">
        <f t="shared" si="100"/>
        <v>0</v>
      </c>
      <c r="S435" s="152">
        <v>0</v>
      </c>
      <c r="T435" s="153">
        <f t="shared" si="101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4" t="s">
        <v>1276</v>
      </c>
      <c r="AT435" s="154" t="s">
        <v>157</v>
      </c>
      <c r="AU435" s="154" t="s">
        <v>80</v>
      </c>
      <c r="AY435" s="14" t="s">
        <v>154</v>
      </c>
      <c r="BE435" s="155">
        <f t="shared" si="102"/>
        <v>0</v>
      </c>
      <c r="BF435" s="155">
        <f t="shared" si="103"/>
        <v>0</v>
      </c>
      <c r="BG435" s="155">
        <f t="shared" si="104"/>
        <v>0</v>
      </c>
      <c r="BH435" s="155">
        <f t="shared" si="105"/>
        <v>0</v>
      </c>
      <c r="BI435" s="155">
        <f t="shared" si="106"/>
        <v>0</v>
      </c>
      <c r="BJ435" s="14" t="s">
        <v>86</v>
      </c>
      <c r="BK435" s="156">
        <f t="shared" si="107"/>
        <v>0</v>
      </c>
      <c r="BL435" s="14" t="s">
        <v>1276</v>
      </c>
      <c r="BM435" s="154" t="s">
        <v>1482</v>
      </c>
    </row>
    <row r="436" spans="1:65" s="2" customFormat="1" ht="16.5" customHeight="1">
      <c r="A436" s="26"/>
      <c r="B436" s="143"/>
      <c r="C436" s="144" t="s">
        <v>1483</v>
      </c>
      <c r="D436" s="144" t="s">
        <v>157</v>
      </c>
      <c r="E436" s="145" t="s">
        <v>1484</v>
      </c>
      <c r="F436" s="146" t="s">
        <v>1485</v>
      </c>
      <c r="G436" s="147" t="s">
        <v>1202</v>
      </c>
      <c r="H436" s="148">
        <v>1</v>
      </c>
      <c r="I436" s="148"/>
      <c r="J436" s="148"/>
      <c r="K436" s="149"/>
      <c r="L436" s="27"/>
      <c r="M436" s="150" t="s">
        <v>1</v>
      </c>
      <c r="N436" s="151" t="s">
        <v>39</v>
      </c>
      <c r="O436" s="152">
        <v>0</v>
      </c>
      <c r="P436" s="152">
        <f t="shared" si="99"/>
        <v>0</v>
      </c>
      <c r="Q436" s="152">
        <v>0</v>
      </c>
      <c r="R436" s="152">
        <f t="shared" si="100"/>
        <v>0</v>
      </c>
      <c r="S436" s="152">
        <v>0</v>
      </c>
      <c r="T436" s="153">
        <f t="shared" si="101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4" t="s">
        <v>1276</v>
      </c>
      <c r="AT436" s="154" t="s">
        <v>157</v>
      </c>
      <c r="AU436" s="154" t="s">
        <v>80</v>
      </c>
      <c r="AY436" s="14" t="s">
        <v>154</v>
      </c>
      <c r="BE436" s="155">
        <f t="shared" si="102"/>
        <v>0</v>
      </c>
      <c r="BF436" s="155">
        <f t="shared" si="103"/>
        <v>0</v>
      </c>
      <c r="BG436" s="155">
        <f t="shared" si="104"/>
        <v>0</v>
      </c>
      <c r="BH436" s="155">
        <f t="shared" si="105"/>
        <v>0</v>
      </c>
      <c r="BI436" s="155">
        <f t="shared" si="106"/>
        <v>0</v>
      </c>
      <c r="BJ436" s="14" t="s">
        <v>86</v>
      </c>
      <c r="BK436" s="156">
        <f t="shared" si="107"/>
        <v>0</v>
      </c>
      <c r="BL436" s="14" t="s">
        <v>1276</v>
      </c>
      <c r="BM436" s="154" t="s">
        <v>1486</v>
      </c>
    </row>
    <row r="437" spans="1:65" s="2" customFormat="1" ht="24" customHeight="1">
      <c r="A437" s="26"/>
      <c r="B437" s="143"/>
      <c r="C437" s="144" t="s">
        <v>1487</v>
      </c>
      <c r="D437" s="144" t="s">
        <v>157</v>
      </c>
      <c r="E437" s="145" t="s">
        <v>1488</v>
      </c>
      <c r="F437" s="146" t="s">
        <v>1489</v>
      </c>
      <c r="G437" s="147" t="s">
        <v>1202</v>
      </c>
      <c r="H437" s="148">
        <v>1</v>
      </c>
      <c r="I437" s="148"/>
      <c r="J437" s="148"/>
      <c r="K437" s="149"/>
      <c r="L437" s="27"/>
      <c r="M437" s="150" t="s">
        <v>1</v>
      </c>
      <c r="N437" s="151" t="s">
        <v>39</v>
      </c>
      <c r="O437" s="152">
        <v>0</v>
      </c>
      <c r="P437" s="152">
        <f t="shared" si="99"/>
        <v>0</v>
      </c>
      <c r="Q437" s="152">
        <v>0</v>
      </c>
      <c r="R437" s="152">
        <f t="shared" si="100"/>
        <v>0</v>
      </c>
      <c r="S437" s="152">
        <v>0</v>
      </c>
      <c r="T437" s="153">
        <f t="shared" si="101"/>
        <v>0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4" t="s">
        <v>1276</v>
      </c>
      <c r="AT437" s="154" t="s">
        <v>157</v>
      </c>
      <c r="AU437" s="154" t="s">
        <v>80</v>
      </c>
      <c r="AY437" s="14" t="s">
        <v>154</v>
      </c>
      <c r="BE437" s="155">
        <f t="shared" si="102"/>
        <v>0</v>
      </c>
      <c r="BF437" s="155">
        <f t="shared" si="103"/>
        <v>0</v>
      </c>
      <c r="BG437" s="155">
        <f t="shared" si="104"/>
        <v>0</v>
      </c>
      <c r="BH437" s="155">
        <f t="shared" si="105"/>
        <v>0</v>
      </c>
      <c r="BI437" s="155">
        <f t="shared" si="106"/>
        <v>0</v>
      </c>
      <c r="BJ437" s="14" t="s">
        <v>86</v>
      </c>
      <c r="BK437" s="156">
        <f t="shared" si="107"/>
        <v>0</v>
      </c>
      <c r="BL437" s="14" t="s">
        <v>1276</v>
      </c>
      <c r="BM437" s="154" t="s">
        <v>1490</v>
      </c>
    </row>
    <row r="438" spans="1:65" s="2" customFormat="1" ht="16.5" customHeight="1">
      <c r="A438" s="26"/>
      <c r="B438" s="143"/>
      <c r="C438" s="144" t="s">
        <v>1491</v>
      </c>
      <c r="D438" s="144" t="s">
        <v>157</v>
      </c>
      <c r="E438" s="145" t="s">
        <v>1492</v>
      </c>
      <c r="F438" s="146" t="s">
        <v>1493</v>
      </c>
      <c r="G438" s="147" t="s">
        <v>1202</v>
      </c>
      <c r="H438" s="148">
        <v>1</v>
      </c>
      <c r="I438" s="148"/>
      <c r="J438" s="148"/>
      <c r="K438" s="149"/>
      <c r="L438" s="27"/>
      <c r="M438" s="150" t="s">
        <v>1</v>
      </c>
      <c r="N438" s="151" t="s">
        <v>39</v>
      </c>
      <c r="O438" s="152">
        <v>0</v>
      </c>
      <c r="P438" s="152">
        <f t="shared" si="99"/>
        <v>0</v>
      </c>
      <c r="Q438" s="152">
        <v>0</v>
      </c>
      <c r="R438" s="152">
        <f t="shared" si="100"/>
        <v>0</v>
      </c>
      <c r="S438" s="152">
        <v>0</v>
      </c>
      <c r="T438" s="153">
        <f t="shared" si="101"/>
        <v>0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4" t="s">
        <v>1276</v>
      </c>
      <c r="AT438" s="154" t="s">
        <v>157</v>
      </c>
      <c r="AU438" s="154" t="s">
        <v>80</v>
      </c>
      <c r="AY438" s="14" t="s">
        <v>154</v>
      </c>
      <c r="BE438" s="155">
        <f t="shared" si="102"/>
        <v>0</v>
      </c>
      <c r="BF438" s="155">
        <f t="shared" si="103"/>
        <v>0</v>
      </c>
      <c r="BG438" s="155">
        <f t="shared" si="104"/>
        <v>0</v>
      </c>
      <c r="BH438" s="155">
        <f t="shared" si="105"/>
        <v>0</v>
      </c>
      <c r="BI438" s="155">
        <f t="shared" si="106"/>
        <v>0</v>
      </c>
      <c r="BJ438" s="14" t="s">
        <v>86</v>
      </c>
      <c r="BK438" s="156">
        <f t="shared" si="107"/>
        <v>0</v>
      </c>
      <c r="BL438" s="14" t="s">
        <v>1276</v>
      </c>
      <c r="BM438" s="154" t="s">
        <v>1494</v>
      </c>
    </row>
    <row r="439" spans="1:65" s="2" customFormat="1" ht="16.5" customHeight="1">
      <c r="A439" s="26"/>
      <c r="B439" s="143"/>
      <c r="C439" s="144" t="s">
        <v>1495</v>
      </c>
      <c r="D439" s="144" t="s">
        <v>157</v>
      </c>
      <c r="E439" s="145" t="s">
        <v>1496</v>
      </c>
      <c r="F439" s="146" t="s">
        <v>1497</v>
      </c>
      <c r="G439" s="147" t="s">
        <v>1202</v>
      </c>
      <c r="H439" s="148">
        <v>1</v>
      </c>
      <c r="I439" s="148"/>
      <c r="J439" s="148"/>
      <c r="K439" s="149"/>
      <c r="L439" s="27"/>
      <c r="M439" s="150" t="s">
        <v>1</v>
      </c>
      <c r="N439" s="151" t="s">
        <v>39</v>
      </c>
      <c r="O439" s="152">
        <v>0</v>
      </c>
      <c r="P439" s="152">
        <f t="shared" si="99"/>
        <v>0</v>
      </c>
      <c r="Q439" s="152">
        <v>0</v>
      </c>
      <c r="R439" s="152">
        <f t="shared" si="100"/>
        <v>0</v>
      </c>
      <c r="S439" s="152">
        <v>0</v>
      </c>
      <c r="T439" s="153">
        <f t="shared" si="101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54" t="s">
        <v>1276</v>
      </c>
      <c r="AT439" s="154" t="s">
        <v>157</v>
      </c>
      <c r="AU439" s="154" t="s">
        <v>80</v>
      </c>
      <c r="AY439" s="14" t="s">
        <v>154</v>
      </c>
      <c r="BE439" s="155">
        <f t="shared" si="102"/>
        <v>0</v>
      </c>
      <c r="BF439" s="155">
        <f t="shared" si="103"/>
        <v>0</v>
      </c>
      <c r="BG439" s="155">
        <f t="shared" si="104"/>
        <v>0</v>
      </c>
      <c r="BH439" s="155">
        <f t="shared" si="105"/>
        <v>0</v>
      </c>
      <c r="BI439" s="155">
        <f t="shared" si="106"/>
        <v>0</v>
      </c>
      <c r="BJ439" s="14" t="s">
        <v>86</v>
      </c>
      <c r="BK439" s="156">
        <f t="shared" si="107"/>
        <v>0</v>
      </c>
      <c r="BL439" s="14" t="s">
        <v>1276</v>
      </c>
      <c r="BM439" s="154" t="s">
        <v>1498</v>
      </c>
    </row>
    <row r="440" spans="1:65" s="2" customFormat="1" ht="16.5" customHeight="1">
      <c r="A440" s="26"/>
      <c r="B440" s="143"/>
      <c r="C440" s="144" t="s">
        <v>1499</v>
      </c>
      <c r="D440" s="144" t="s">
        <v>157</v>
      </c>
      <c r="E440" s="145" t="s">
        <v>1500</v>
      </c>
      <c r="F440" s="146" t="s">
        <v>1501</v>
      </c>
      <c r="G440" s="147" t="s">
        <v>1202</v>
      </c>
      <c r="H440" s="148">
        <v>1</v>
      </c>
      <c r="I440" s="148"/>
      <c r="J440" s="148"/>
      <c r="K440" s="149"/>
      <c r="L440" s="27"/>
      <c r="M440" s="150" t="s">
        <v>1</v>
      </c>
      <c r="N440" s="151" t="s">
        <v>39</v>
      </c>
      <c r="O440" s="152">
        <v>0</v>
      </c>
      <c r="P440" s="152">
        <f t="shared" si="99"/>
        <v>0</v>
      </c>
      <c r="Q440" s="152">
        <v>0</v>
      </c>
      <c r="R440" s="152">
        <f t="shared" si="100"/>
        <v>0</v>
      </c>
      <c r="S440" s="152">
        <v>0</v>
      </c>
      <c r="T440" s="153">
        <f t="shared" si="101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4" t="s">
        <v>1276</v>
      </c>
      <c r="AT440" s="154" t="s">
        <v>157</v>
      </c>
      <c r="AU440" s="154" t="s">
        <v>80</v>
      </c>
      <c r="AY440" s="14" t="s">
        <v>154</v>
      </c>
      <c r="BE440" s="155">
        <f t="shared" si="102"/>
        <v>0</v>
      </c>
      <c r="BF440" s="155">
        <f t="shared" si="103"/>
        <v>0</v>
      </c>
      <c r="BG440" s="155">
        <f t="shared" si="104"/>
        <v>0</v>
      </c>
      <c r="BH440" s="155">
        <f t="shared" si="105"/>
        <v>0</v>
      </c>
      <c r="BI440" s="155">
        <f t="shared" si="106"/>
        <v>0</v>
      </c>
      <c r="BJ440" s="14" t="s">
        <v>86</v>
      </c>
      <c r="BK440" s="156">
        <f t="shared" si="107"/>
        <v>0</v>
      </c>
      <c r="BL440" s="14" t="s">
        <v>1276</v>
      </c>
      <c r="BM440" s="154" t="s">
        <v>1502</v>
      </c>
    </row>
    <row r="441" spans="1:65" s="2" customFormat="1" ht="7" customHeight="1">
      <c r="A441" s="26"/>
      <c r="B441" s="41"/>
      <c r="C441" s="42"/>
      <c r="D441" s="42"/>
      <c r="E441" s="42"/>
      <c r="F441" s="42"/>
      <c r="G441" s="42"/>
      <c r="H441" s="42"/>
      <c r="I441" s="42"/>
      <c r="J441" s="42"/>
      <c r="K441" s="42"/>
      <c r="L441" s="27"/>
      <c r="M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</row>
  </sheetData>
  <autoFilter ref="C145:K440" xr:uid="{00000000-0009-0000-0000-000003000000}"/>
  <mergeCells count="12">
    <mergeCell ref="E138:H138"/>
    <mergeCell ref="L2:V2"/>
    <mergeCell ref="E85:H85"/>
    <mergeCell ref="E87:H87"/>
    <mergeCell ref="E89:H89"/>
    <mergeCell ref="E134:H134"/>
    <mergeCell ref="E136:H13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9"/>
  <sheetViews>
    <sheetView showGridLines="0" topLeftCell="A102" workbookViewId="0">
      <selection activeCell="I134" sqref="I134:J178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1504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ROUND((SUM(BE131:BE178)),  2)</f>
        <v>0</v>
      </c>
      <c r="G35" s="26"/>
      <c r="H35" s="26"/>
      <c r="I35" s="100">
        <v>0.2</v>
      </c>
      <c r="J35" s="99">
        <f>ROUND(((SUM(BE131:BE178))*I35),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ROUND((SUM(BF131:BF178)),  2)</f>
        <v>0</v>
      </c>
      <c r="G36" s="26"/>
      <c r="H36" s="26"/>
      <c r="I36" s="100">
        <v>0.2</v>
      </c>
      <c r="J36" s="99">
        <f>ROUND(((SUM(BF131:BF178))*I36),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ROUND((SUM(BG131:BG178)),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ROUND((SUM(BH131:BH178)),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ROUND((SUM(BI131:BI178)),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001.5 - 5. časť ASR - fasáda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>Trebišov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J131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122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10" customFormat="1" ht="20" customHeight="1">
      <c r="B100" s="116"/>
      <c r="D100" s="117" t="s">
        <v>124</v>
      </c>
      <c r="E100" s="118"/>
      <c r="F100" s="118"/>
      <c r="G100" s="118"/>
      <c r="H100" s="118"/>
      <c r="I100" s="118"/>
      <c r="J100" s="119">
        <f>J133</f>
        <v>0</v>
      </c>
      <c r="L100" s="116"/>
    </row>
    <row r="101" spans="1:47" s="10" customFormat="1" ht="20" customHeight="1">
      <c r="B101" s="116"/>
      <c r="D101" s="117" t="s">
        <v>125</v>
      </c>
      <c r="E101" s="118"/>
      <c r="F101" s="118"/>
      <c r="G101" s="118"/>
      <c r="H101" s="118"/>
      <c r="I101" s="118"/>
      <c r="J101" s="119">
        <f>J146</f>
        <v>0</v>
      </c>
      <c r="L101" s="116"/>
    </row>
    <row r="102" spans="1:47" s="10" customFormat="1" ht="20" customHeight="1">
      <c r="B102" s="116"/>
      <c r="D102" s="117" t="s">
        <v>126</v>
      </c>
      <c r="E102" s="118"/>
      <c r="F102" s="118"/>
      <c r="G102" s="118"/>
      <c r="H102" s="118"/>
      <c r="I102" s="118"/>
      <c r="J102" s="119">
        <f>J161</f>
        <v>0</v>
      </c>
      <c r="L102" s="116"/>
    </row>
    <row r="103" spans="1:47" s="9" customFormat="1" ht="25" customHeight="1">
      <c r="B103" s="112"/>
      <c r="D103" s="113" t="s">
        <v>127</v>
      </c>
      <c r="E103" s="114"/>
      <c r="F103" s="114"/>
      <c r="G103" s="114"/>
      <c r="H103" s="114"/>
      <c r="I103" s="114"/>
      <c r="J103" s="115">
        <f>J163</f>
        <v>0</v>
      </c>
      <c r="L103" s="112"/>
    </row>
    <row r="104" spans="1:47" s="10" customFormat="1" ht="20" customHeight="1">
      <c r="B104" s="116"/>
      <c r="D104" s="117" t="s">
        <v>132</v>
      </c>
      <c r="E104" s="118"/>
      <c r="F104" s="118"/>
      <c r="G104" s="118"/>
      <c r="H104" s="118"/>
      <c r="I104" s="118"/>
      <c r="J104" s="119">
        <f>J164</f>
        <v>0</v>
      </c>
      <c r="L104" s="116"/>
    </row>
    <row r="105" spans="1:47" s="10" customFormat="1" ht="20" customHeight="1">
      <c r="B105" s="116"/>
      <c r="D105" s="117" t="s">
        <v>134</v>
      </c>
      <c r="E105" s="118"/>
      <c r="F105" s="118"/>
      <c r="G105" s="118"/>
      <c r="H105" s="118"/>
      <c r="I105" s="118"/>
      <c r="J105" s="119">
        <f>J166</f>
        <v>0</v>
      </c>
      <c r="L105" s="116"/>
    </row>
    <row r="106" spans="1:47" s="10" customFormat="1" ht="20" customHeight="1">
      <c r="B106" s="116"/>
      <c r="D106" s="117" t="s">
        <v>1505</v>
      </c>
      <c r="E106" s="118"/>
      <c r="F106" s="118"/>
      <c r="G106" s="118"/>
      <c r="H106" s="118"/>
      <c r="I106" s="118"/>
      <c r="J106" s="119">
        <f>J172</f>
        <v>0</v>
      </c>
      <c r="L106" s="116"/>
    </row>
    <row r="107" spans="1:47" s="9" customFormat="1" ht="25" customHeight="1">
      <c r="B107" s="112"/>
      <c r="D107" s="113" t="s">
        <v>820</v>
      </c>
      <c r="E107" s="114"/>
      <c r="F107" s="114"/>
      <c r="G107" s="114"/>
      <c r="H107" s="114"/>
      <c r="I107" s="114"/>
      <c r="J107" s="115">
        <f>J174</f>
        <v>0</v>
      </c>
      <c r="L107" s="112"/>
    </row>
    <row r="108" spans="1:47" s="10" customFormat="1" ht="20" customHeight="1">
      <c r="B108" s="116"/>
      <c r="D108" s="117" t="s">
        <v>1506</v>
      </c>
      <c r="E108" s="118"/>
      <c r="F108" s="118"/>
      <c r="G108" s="118"/>
      <c r="H108" s="118"/>
      <c r="I108" s="118"/>
      <c r="J108" s="119">
        <f>J175</f>
        <v>0</v>
      </c>
      <c r="L108" s="116"/>
    </row>
    <row r="109" spans="1:47" s="9" customFormat="1" ht="25" customHeight="1">
      <c r="B109" s="112"/>
      <c r="D109" s="113" t="s">
        <v>139</v>
      </c>
      <c r="E109" s="114"/>
      <c r="F109" s="114"/>
      <c r="G109" s="114"/>
      <c r="H109" s="114"/>
      <c r="I109" s="114"/>
      <c r="J109" s="115">
        <f>J177</f>
        <v>0</v>
      </c>
      <c r="L109" s="11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7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7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5" customHeight="1">
      <c r="A116" s="26"/>
      <c r="B116" s="27"/>
      <c r="C116" s="18" t="s">
        <v>140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7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17" t="str">
        <f>E7</f>
        <v>Obnova mestskej plavárne v Trebišove (stupeň PSP)</v>
      </c>
      <c r="F119" s="218"/>
      <c r="G119" s="218"/>
      <c r="H119" s="218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113</v>
      </c>
      <c r="L120" s="17"/>
    </row>
    <row r="121" spans="1:31" s="2" customFormat="1" ht="16.5" customHeight="1">
      <c r="A121" s="26"/>
      <c r="B121" s="27"/>
      <c r="C121" s="26"/>
      <c r="D121" s="26"/>
      <c r="E121" s="217" t="s">
        <v>114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115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01" t="str">
        <f>E11</f>
        <v>001.5 - 5. časť ASR - fasáda</v>
      </c>
      <c r="F123" s="216"/>
      <c r="G123" s="216"/>
      <c r="H123" s="21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F14</f>
        <v>Trebišov</v>
      </c>
      <c r="G125" s="26"/>
      <c r="H125" s="26"/>
      <c r="I125" s="23" t="s">
        <v>18</v>
      </c>
      <c r="J125" s="49" t="str">
        <f>IF(J14="","",J14)</f>
        <v>9. 8. 2019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7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43.25" customHeight="1">
      <c r="A127" s="26"/>
      <c r="B127" s="27"/>
      <c r="C127" s="23" t="s">
        <v>20</v>
      </c>
      <c r="D127" s="26"/>
      <c r="E127" s="26"/>
      <c r="F127" s="21" t="str">
        <f>E17</f>
        <v>mesto Trebišov</v>
      </c>
      <c r="G127" s="26"/>
      <c r="H127" s="26"/>
      <c r="I127" s="23" t="s">
        <v>26</v>
      </c>
      <c r="J127" s="24" t="str">
        <f>E23</f>
        <v>patrikpanda s.r.o., Ing.arch.Panda, Ing.Soták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5" customHeight="1">
      <c r="A128" s="26"/>
      <c r="B128" s="27"/>
      <c r="C128" s="23" t="s">
        <v>24</v>
      </c>
      <c r="D128" s="26"/>
      <c r="E128" s="26"/>
      <c r="F128" s="21" t="str">
        <f>IF(E20="","",E20)</f>
        <v xml:space="preserve"> </v>
      </c>
      <c r="G128" s="26"/>
      <c r="H128" s="26"/>
      <c r="I128" s="23" t="s">
        <v>30</v>
      </c>
      <c r="J128" s="24" t="str">
        <f>E26</f>
        <v>Ing.Ivana Brecková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2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0"/>
      <c r="B130" s="121"/>
      <c r="C130" s="122" t="s">
        <v>141</v>
      </c>
      <c r="D130" s="123" t="s">
        <v>58</v>
      </c>
      <c r="E130" s="123" t="s">
        <v>54</v>
      </c>
      <c r="F130" s="123" t="s">
        <v>55</v>
      </c>
      <c r="G130" s="123" t="s">
        <v>142</v>
      </c>
      <c r="H130" s="123" t="s">
        <v>143</v>
      </c>
      <c r="I130" s="123" t="s">
        <v>144</v>
      </c>
      <c r="J130" s="124" t="s">
        <v>119</v>
      </c>
      <c r="K130" s="125" t="s">
        <v>145</v>
      </c>
      <c r="L130" s="126"/>
      <c r="M130" s="56" t="s">
        <v>1</v>
      </c>
      <c r="N130" s="57" t="s">
        <v>37</v>
      </c>
      <c r="O130" s="57" t="s">
        <v>146</v>
      </c>
      <c r="P130" s="57" t="s">
        <v>147</v>
      </c>
      <c r="Q130" s="57" t="s">
        <v>148</v>
      </c>
      <c r="R130" s="57" t="s">
        <v>149</v>
      </c>
      <c r="S130" s="57" t="s">
        <v>150</v>
      </c>
      <c r="T130" s="58" t="s">
        <v>151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3" customHeight="1">
      <c r="A131" s="26"/>
      <c r="B131" s="27"/>
      <c r="C131" s="63" t="s">
        <v>120</v>
      </c>
      <c r="D131" s="26"/>
      <c r="E131" s="26"/>
      <c r="F131" s="26"/>
      <c r="G131" s="26"/>
      <c r="H131" s="26"/>
      <c r="I131" s="26"/>
      <c r="J131" s="127">
        <f>BK131</f>
        <v>0</v>
      </c>
      <c r="K131" s="26"/>
      <c r="L131" s="27"/>
      <c r="M131" s="59"/>
      <c r="N131" s="50"/>
      <c r="O131" s="60"/>
      <c r="P131" s="128">
        <f>P132+P163+P174+P177</f>
        <v>5574.7224549000002</v>
      </c>
      <c r="Q131" s="60"/>
      <c r="R131" s="128">
        <f>R132+R163+R174+R177</f>
        <v>52.301553223950002</v>
      </c>
      <c r="S131" s="60"/>
      <c r="T131" s="129">
        <f>T132+T163+T174+T177</f>
        <v>69.410505000000001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72</v>
      </c>
      <c r="AU131" s="14" t="s">
        <v>121</v>
      </c>
      <c r="BK131" s="130">
        <f>BK132+BK163+BK174+BK177</f>
        <v>0</v>
      </c>
    </row>
    <row r="132" spans="1:65" s="12" customFormat="1" ht="26" customHeight="1">
      <c r="B132" s="131"/>
      <c r="D132" s="132" t="s">
        <v>72</v>
      </c>
      <c r="E132" s="133" t="s">
        <v>152</v>
      </c>
      <c r="F132" s="133" t="s">
        <v>153</v>
      </c>
      <c r="J132" s="134">
        <f>BK132</f>
        <v>0</v>
      </c>
      <c r="L132" s="131"/>
      <c r="M132" s="135"/>
      <c r="N132" s="136"/>
      <c r="O132" s="136"/>
      <c r="P132" s="137">
        <f>P133+P146+P161</f>
        <v>3684.7648649000002</v>
      </c>
      <c r="Q132" s="136"/>
      <c r="R132" s="137">
        <f>R133+R146+R161</f>
        <v>52.279827993950001</v>
      </c>
      <c r="S132" s="136"/>
      <c r="T132" s="138">
        <f>T133+T146+T161</f>
        <v>25.315564000000002</v>
      </c>
      <c r="AR132" s="132" t="s">
        <v>80</v>
      </c>
      <c r="AT132" s="139" t="s">
        <v>72</v>
      </c>
      <c r="AU132" s="139" t="s">
        <v>73</v>
      </c>
      <c r="AY132" s="132" t="s">
        <v>154</v>
      </c>
      <c r="BK132" s="140">
        <f>BK133+BK146+BK161</f>
        <v>0</v>
      </c>
    </row>
    <row r="133" spans="1:65" s="12" customFormat="1" ht="23" customHeight="1">
      <c r="B133" s="131"/>
      <c r="D133" s="132" t="s">
        <v>72</v>
      </c>
      <c r="E133" s="141" t="s">
        <v>172</v>
      </c>
      <c r="F133" s="141" t="s">
        <v>188</v>
      </c>
      <c r="J133" s="142">
        <f>BK133</f>
        <v>0</v>
      </c>
      <c r="L133" s="131"/>
      <c r="M133" s="135"/>
      <c r="N133" s="136"/>
      <c r="O133" s="136"/>
      <c r="P133" s="137">
        <f>SUM(P134:P145)</f>
        <v>3054.5540650000003</v>
      </c>
      <c r="Q133" s="136"/>
      <c r="R133" s="137">
        <f>SUM(R134:R145)</f>
        <v>25.054954530000003</v>
      </c>
      <c r="S133" s="136"/>
      <c r="T133" s="138">
        <f>SUM(T134:T145)</f>
        <v>0</v>
      </c>
      <c r="AR133" s="132" t="s">
        <v>80</v>
      </c>
      <c r="AT133" s="139" t="s">
        <v>72</v>
      </c>
      <c r="AU133" s="139" t="s">
        <v>80</v>
      </c>
      <c r="AY133" s="132" t="s">
        <v>154</v>
      </c>
      <c r="BK133" s="140">
        <f>SUM(BK134:BK145)</f>
        <v>0</v>
      </c>
    </row>
    <row r="134" spans="1:65" s="2" customFormat="1" ht="36" customHeight="1">
      <c r="A134" s="26"/>
      <c r="B134" s="143"/>
      <c r="C134" s="144" t="s">
        <v>80</v>
      </c>
      <c r="D134" s="144" t="s">
        <v>157</v>
      </c>
      <c r="E134" s="145" t="s">
        <v>1507</v>
      </c>
      <c r="F134" s="146" t="s">
        <v>1508</v>
      </c>
      <c r="G134" s="147" t="s">
        <v>170</v>
      </c>
      <c r="H134" s="148">
        <v>411.89400000000001</v>
      </c>
      <c r="I134" s="148"/>
      <c r="J134" s="148"/>
      <c r="K134" s="149"/>
      <c r="L134" s="27"/>
      <c r="M134" s="150" t="s">
        <v>1</v>
      </c>
      <c r="N134" s="151" t="s">
        <v>39</v>
      </c>
      <c r="O134" s="152">
        <v>3.9340000000000002</v>
      </c>
      <c r="P134" s="152">
        <f t="shared" ref="P134:P145" si="0">O134*H134</f>
        <v>1620.3909960000001</v>
      </c>
      <c r="Q134" s="152">
        <v>1.34E-2</v>
      </c>
      <c r="R134" s="152">
        <f t="shared" ref="R134:R145" si="1">Q134*H134</f>
        <v>5.5193796000000006</v>
      </c>
      <c r="S134" s="152">
        <v>0</v>
      </c>
      <c r="T134" s="153">
        <f t="shared" ref="T134:T145" si="2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4" t="s">
        <v>160</v>
      </c>
      <c r="AT134" s="154" t="s">
        <v>157</v>
      </c>
      <c r="AU134" s="154" t="s">
        <v>86</v>
      </c>
      <c r="AY134" s="14" t="s">
        <v>154</v>
      </c>
      <c r="BE134" s="155">
        <f t="shared" ref="BE134:BE145" si="3">IF(N134="základná",J134,0)</f>
        <v>0</v>
      </c>
      <c r="BF134" s="155">
        <f t="shared" ref="BF134:BF145" si="4">IF(N134="znížená",J134,0)</f>
        <v>0</v>
      </c>
      <c r="BG134" s="155">
        <f t="shared" ref="BG134:BG145" si="5">IF(N134="zákl. prenesená",J134,0)</f>
        <v>0</v>
      </c>
      <c r="BH134" s="155">
        <f t="shared" ref="BH134:BH145" si="6">IF(N134="zníž. prenesená",J134,0)</f>
        <v>0</v>
      </c>
      <c r="BI134" s="155">
        <f t="shared" ref="BI134:BI145" si="7">IF(N134="nulová",J134,0)</f>
        <v>0</v>
      </c>
      <c r="BJ134" s="14" t="s">
        <v>86</v>
      </c>
      <c r="BK134" s="156">
        <f t="shared" ref="BK134:BK145" si="8">ROUND(I134*H134,3)</f>
        <v>0</v>
      </c>
      <c r="BL134" s="14" t="s">
        <v>160</v>
      </c>
      <c r="BM134" s="154" t="s">
        <v>1509</v>
      </c>
    </row>
    <row r="135" spans="1:65" s="2" customFormat="1" ht="16.5" customHeight="1">
      <c r="A135" s="26"/>
      <c r="B135" s="143"/>
      <c r="C135" s="157" t="s">
        <v>86</v>
      </c>
      <c r="D135" s="157" t="s">
        <v>229</v>
      </c>
      <c r="E135" s="158" t="s">
        <v>1510</v>
      </c>
      <c r="F135" s="159" t="s">
        <v>2501</v>
      </c>
      <c r="G135" s="160" t="s">
        <v>170</v>
      </c>
      <c r="H135" s="161">
        <v>432.48899999999998</v>
      </c>
      <c r="I135" s="161"/>
      <c r="J135" s="161"/>
      <c r="K135" s="162"/>
      <c r="L135" s="163"/>
      <c r="M135" s="164" t="s">
        <v>1</v>
      </c>
      <c r="N135" s="165" t="s">
        <v>39</v>
      </c>
      <c r="O135" s="152">
        <v>0</v>
      </c>
      <c r="P135" s="152">
        <f t="shared" si="0"/>
        <v>0</v>
      </c>
      <c r="Q135" s="152">
        <v>1.46E-2</v>
      </c>
      <c r="R135" s="152">
        <f t="shared" si="1"/>
        <v>6.3143393999999997</v>
      </c>
      <c r="S135" s="152">
        <v>0</v>
      </c>
      <c r="T135" s="153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4" t="s">
        <v>181</v>
      </c>
      <c r="AT135" s="154" t="s">
        <v>229</v>
      </c>
      <c r="AU135" s="154" t="s">
        <v>86</v>
      </c>
      <c r="AY135" s="14" t="s">
        <v>154</v>
      </c>
      <c r="BE135" s="155">
        <f t="shared" si="3"/>
        <v>0</v>
      </c>
      <c r="BF135" s="155">
        <f t="shared" si="4"/>
        <v>0</v>
      </c>
      <c r="BG135" s="155">
        <f t="shared" si="5"/>
        <v>0</v>
      </c>
      <c r="BH135" s="155">
        <f t="shared" si="6"/>
        <v>0</v>
      </c>
      <c r="BI135" s="155">
        <f t="shared" si="7"/>
        <v>0</v>
      </c>
      <c r="BJ135" s="14" t="s">
        <v>86</v>
      </c>
      <c r="BK135" s="156">
        <f t="shared" si="8"/>
        <v>0</v>
      </c>
      <c r="BL135" s="14" t="s">
        <v>160</v>
      </c>
      <c r="BM135" s="154" t="s">
        <v>1511</v>
      </c>
    </row>
    <row r="136" spans="1:65" s="2" customFormat="1" ht="36" customHeight="1">
      <c r="A136" s="26"/>
      <c r="B136" s="143"/>
      <c r="C136" s="144" t="s">
        <v>155</v>
      </c>
      <c r="D136" s="144" t="s">
        <v>157</v>
      </c>
      <c r="E136" s="145" t="s">
        <v>1512</v>
      </c>
      <c r="F136" s="146" t="s">
        <v>1513</v>
      </c>
      <c r="G136" s="147" t="s">
        <v>170</v>
      </c>
      <c r="H136" s="148">
        <v>253.9</v>
      </c>
      <c r="I136" s="148"/>
      <c r="J136" s="148"/>
      <c r="K136" s="149"/>
      <c r="L136" s="27"/>
      <c r="M136" s="150" t="s">
        <v>1</v>
      </c>
      <c r="N136" s="151" t="s">
        <v>39</v>
      </c>
      <c r="O136" s="152">
        <v>3.78816</v>
      </c>
      <c r="P136" s="152">
        <f t="shared" si="0"/>
        <v>961.81382400000007</v>
      </c>
      <c r="Q136" s="152">
        <v>1.119E-2</v>
      </c>
      <c r="R136" s="152">
        <f t="shared" si="1"/>
        <v>2.8411409999999999</v>
      </c>
      <c r="S136" s="152">
        <v>0</v>
      </c>
      <c r="T136" s="153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4" t="s">
        <v>160</v>
      </c>
      <c r="AT136" s="154" t="s">
        <v>157</v>
      </c>
      <c r="AU136" s="154" t="s">
        <v>86</v>
      </c>
      <c r="AY136" s="14" t="s">
        <v>154</v>
      </c>
      <c r="BE136" s="155">
        <f t="shared" si="3"/>
        <v>0</v>
      </c>
      <c r="BF136" s="155">
        <f t="shared" si="4"/>
        <v>0</v>
      </c>
      <c r="BG136" s="155">
        <f t="shared" si="5"/>
        <v>0</v>
      </c>
      <c r="BH136" s="155">
        <f t="shared" si="6"/>
        <v>0</v>
      </c>
      <c r="BI136" s="155">
        <f t="shared" si="7"/>
        <v>0</v>
      </c>
      <c r="BJ136" s="14" t="s">
        <v>86</v>
      </c>
      <c r="BK136" s="156">
        <f t="shared" si="8"/>
        <v>0</v>
      </c>
      <c r="BL136" s="14" t="s">
        <v>160</v>
      </c>
      <c r="BM136" s="154" t="s">
        <v>1514</v>
      </c>
    </row>
    <row r="137" spans="1:65" s="2" customFormat="1" ht="36" customHeight="1">
      <c r="A137" s="26"/>
      <c r="B137" s="143"/>
      <c r="C137" s="157" t="s">
        <v>160</v>
      </c>
      <c r="D137" s="157" t="s">
        <v>229</v>
      </c>
      <c r="E137" s="158" t="s">
        <v>1515</v>
      </c>
      <c r="F137" s="159" t="s">
        <v>2502</v>
      </c>
      <c r="G137" s="160" t="s">
        <v>170</v>
      </c>
      <c r="H137" s="161">
        <v>266.59500000000003</v>
      </c>
      <c r="I137" s="161"/>
      <c r="J137" s="161"/>
      <c r="K137" s="162"/>
      <c r="L137" s="163"/>
      <c r="M137" s="164" t="s">
        <v>1</v>
      </c>
      <c r="N137" s="165" t="s">
        <v>39</v>
      </c>
      <c r="O137" s="152">
        <v>0</v>
      </c>
      <c r="P137" s="152">
        <f t="shared" si="0"/>
        <v>0</v>
      </c>
      <c r="Q137" s="152">
        <v>1.46E-2</v>
      </c>
      <c r="R137" s="152">
        <f t="shared" si="1"/>
        <v>3.8922870000000005</v>
      </c>
      <c r="S137" s="152">
        <v>0</v>
      </c>
      <c r="T137" s="15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4" t="s">
        <v>181</v>
      </c>
      <c r="AT137" s="154" t="s">
        <v>229</v>
      </c>
      <c r="AU137" s="154" t="s">
        <v>86</v>
      </c>
      <c r="AY137" s="14" t="s">
        <v>154</v>
      </c>
      <c r="BE137" s="155">
        <f t="shared" si="3"/>
        <v>0</v>
      </c>
      <c r="BF137" s="155">
        <f t="shared" si="4"/>
        <v>0</v>
      </c>
      <c r="BG137" s="155">
        <f t="shared" si="5"/>
        <v>0</v>
      </c>
      <c r="BH137" s="155">
        <f t="shared" si="6"/>
        <v>0</v>
      </c>
      <c r="BI137" s="155">
        <f t="shared" si="7"/>
        <v>0</v>
      </c>
      <c r="BJ137" s="14" t="s">
        <v>86</v>
      </c>
      <c r="BK137" s="156">
        <f t="shared" si="8"/>
        <v>0</v>
      </c>
      <c r="BL137" s="14" t="s">
        <v>160</v>
      </c>
      <c r="BM137" s="154" t="s">
        <v>1516</v>
      </c>
    </row>
    <row r="138" spans="1:65" s="2" customFormat="1" ht="24" customHeight="1">
      <c r="A138" s="26"/>
      <c r="B138" s="143"/>
      <c r="C138" s="144" t="s">
        <v>168</v>
      </c>
      <c r="D138" s="144" t="s">
        <v>157</v>
      </c>
      <c r="E138" s="145" t="s">
        <v>886</v>
      </c>
      <c r="F138" s="146" t="s">
        <v>887</v>
      </c>
      <c r="G138" s="147" t="s">
        <v>170</v>
      </c>
      <c r="H138" s="148">
        <v>335.87200000000001</v>
      </c>
      <c r="I138" s="148"/>
      <c r="J138" s="148"/>
      <c r="K138" s="149"/>
      <c r="L138" s="27"/>
      <c r="M138" s="150" t="s">
        <v>1</v>
      </c>
      <c r="N138" s="151" t="s">
        <v>39</v>
      </c>
      <c r="O138" s="152">
        <v>0.378</v>
      </c>
      <c r="P138" s="152">
        <f t="shared" si="0"/>
        <v>126.95961600000001</v>
      </c>
      <c r="Q138" s="152">
        <v>3.7799999999999999E-3</v>
      </c>
      <c r="R138" s="152">
        <f t="shared" si="1"/>
        <v>1.2695961600000001</v>
      </c>
      <c r="S138" s="152">
        <v>0</v>
      </c>
      <c r="T138" s="15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4" t="s">
        <v>160</v>
      </c>
      <c r="AT138" s="154" t="s">
        <v>157</v>
      </c>
      <c r="AU138" s="154" t="s">
        <v>86</v>
      </c>
      <c r="AY138" s="14" t="s">
        <v>154</v>
      </c>
      <c r="BE138" s="155">
        <f t="shared" si="3"/>
        <v>0</v>
      </c>
      <c r="BF138" s="155">
        <f t="shared" si="4"/>
        <v>0</v>
      </c>
      <c r="BG138" s="155">
        <f t="shared" si="5"/>
        <v>0</v>
      </c>
      <c r="BH138" s="155">
        <f t="shared" si="6"/>
        <v>0</v>
      </c>
      <c r="BI138" s="155">
        <f t="shared" si="7"/>
        <v>0</v>
      </c>
      <c r="BJ138" s="14" t="s">
        <v>86</v>
      </c>
      <c r="BK138" s="156">
        <f t="shared" si="8"/>
        <v>0</v>
      </c>
      <c r="BL138" s="14" t="s">
        <v>160</v>
      </c>
      <c r="BM138" s="154" t="s">
        <v>1517</v>
      </c>
    </row>
    <row r="139" spans="1:65" s="2" customFormat="1" ht="36" customHeight="1">
      <c r="A139" s="26"/>
      <c r="B139" s="143"/>
      <c r="C139" s="144" t="s">
        <v>172</v>
      </c>
      <c r="D139" s="144" t="s">
        <v>157</v>
      </c>
      <c r="E139" s="145" t="s">
        <v>1518</v>
      </c>
      <c r="F139" s="146" t="s">
        <v>1519</v>
      </c>
      <c r="G139" s="147" t="s">
        <v>170</v>
      </c>
      <c r="H139" s="148">
        <v>45.875999999999998</v>
      </c>
      <c r="I139" s="148"/>
      <c r="J139" s="148"/>
      <c r="K139" s="149"/>
      <c r="L139" s="27"/>
      <c r="M139" s="150" t="s">
        <v>1</v>
      </c>
      <c r="N139" s="151" t="s">
        <v>39</v>
      </c>
      <c r="O139" s="152">
        <v>0.79</v>
      </c>
      <c r="P139" s="152">
        <f t="shared" si="0"/>
        <v>36.242040000000003</v>
      </c>
      <c r="Q139" s="152">
        <v>9.7699999999999992E-3</v>
      </c>
      <c r="R139" s="152">
        <f t="shared" si="1"/>
        <v>0.44820851999999994</v>
      </c>
      <c r="S139" s="152">
        <v>0</v>
      </c>
      <c r="T139" s="15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4" t="s">
        <v>160</v>
      </c>
      <c r="AT139" s="154" t="s">
        <v>157</v>
      </c>
      <c r="AU139" s="154" t="s">
        <v>86</v>
      </c>
      <c r="AY139" s="14" t="s">
        <v>154</v>
      </c>
      <c r="BE139" s="155">
        <f t="shared" si="3"/>
        <v>0</v>
      </c>
      <c r="BF139" s="155">
        <f t="shared" si="4"/>
        <v>0</v>
      </c>
      <c r="BG139" s="155">
        <f t="shared" si="5"/>
        <v>0</v>
      </c>
      <c r="BH139" s="155">
        <f t="shared" si="6"/>
        <v>0</v>
      </c>
      <c r="BI139" s="155">
        <f t="shared" si="7"/>
        <v>0</v>
      </c>
      <c r="BJ139" s="14" t="s">
        <v>86</v>
      </c>
      <c r="BK139" s="156">
        <f t="shared" si="8"/>
        <v>0</v>
      </c>
      <c r="BL139" s="14" t="s">
        <v>160</v>
      </c>
      <c r="BM139" s="154" t="s">
        <v>1520</v>
      </c>
    </row>
    <row r="140" spans="1:65" s="2" customFormat="1" ht="36" customHeight="1">
      <c r="A140" s="26"/>
      <c r="B140" s="143"/>
      <c r="C140" s="144" t="s">
        <v>177</v>
      </c>
      <c r="D140" s="144" t="s">
        <v>157</v>
      </c>
      <c r="E140" s="145" t="s">
        <v>1521</v>
      </c>
      <c r="F140" s="146" t="s">
        <v>1522</v>
      </c>
      <c r="G140" s="147" t="s">
        <v>170</v>
      </c>
      <c r="H140" s="148">
        <v>74.876000000000005</v>
      </c>
      <c r="I140" s="148"/>
      <c r="J140" s="148"/>
      <c r="K140" s="149"/>
      <c r="L140" s="27"/>
      <c r="M140" s="150" t="s">
        <v>1</v>
      </c>
      <c r="N140" s="151" t="s">
        <v>39</v>
      </c>
      <c r="O140" s="152">
        <v>0.91100000000000003</v>
      </c>
      <c r="P140" s="152">
        <f t="shared" si="0"/>
        <v>68.212036000000012</v>
      </c>
      <c r="Q140" s="152">
        <v>1.7749999999999998E-2</v>
      </c>
      <c r="R140" s="152">
        <f t="shared" si="1"/>
        <v>1.3290489999999999</v>
      </c>
      <c r="S140" s="152">
        <v>0</v>
      </c>
      <c r="T140" s="15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160</v>
      </c>
      <c r="AT140" s="154" t="s">
        <v>157</v>
      </c>
      <c r="AU140" s="154" t="s">
        <v>86</v>
      </c>
      <c r="AY140" s="14" t="s">
        <v>154</v>
      </c>
      <c r="BE140" s="155">
        <f t="shared" si="3"/>
        <v>0</v>
      </c>
      <c r="BF140" s="155">
        <f t="shared" si="4"/>
        <v>0</v>
      </c>
      <c r="BG140" s="155">
        <f t="shared" si="5"/>
        <v>0</v>
      </c>
      <c r="BH140" s="155">
        <f t="shared" si="6"/>
        <v>0</v>
      </c>
      <c r="BI140" s="155">
        <f t="shared" si="7"/>
        <v>0</v>
      </c>
      <c r="BJ140" s="14" t="s">
        <v>86</v>
      </c>
      <c r="BK140" s="156">
        <f t="shared" si="8"/>
        <v>0</v>
      </c>
      <c r="BL140" s="14" t="s">
        <v>160</v>
      </c>
      <c r="BM140" s="154" t="s">
        <v>1523</v>
      </c>
    </row>
    <row r="141" spans="1:65" s="2" customFormat="1" ht="36" customHeight="1">
      <c r="A141" s="26"/>
      <c r="B141" s="143"/>
      <c r="C141" s="144" t="s">
        <v>181</v>
      </c>
      <c r="D141" s="144" t="s">
        <v>157</v>
      </c>
      <c r="E141" s="145" t="s">
        <v>1524</v>
      </c>
      <c r="F141" s="146" t="s">
        <v>1525</v>
      </c>
      <c r="G141" s="147" t="s">
        <v>170</v>
      </c>
      <c r="H141" s="148">
        <v>61.552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0.91100000000000003</v>
      </c>
      <c r="P141" s="152">
        <f t="shared" si="0"/>
        <v>56.073872000000001</v>
      </c>
      <c r="Q141" s="152">
        <v>1.7999999999999999E-2</v>
      </c>
      <c r="R141" s="152">
        <f t="shared" si="1"/>
        <v>1.1079359999999998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160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160</v>
      </c>
      <c r="BM141" s="154" t="s">
        <v>1526</v>
      </c>
    </row>
    <row r="142" spans="1:65" s="2" customFormat="1" ht="24" customHeight="1">
      <c r="A142" s="26"/>
      <c r="B142" s="143"/>
      <c r="C142" s="144" t="s">
        <v>184</v>
      </c>
      <c r="D142" s="144" t="s">
        <v>157</v>
      </c>
      <c r="E142" s="145" t="s">
        <v>1527</v>
      </c>
      <c r="F142" s="146" t="s">
        <v>1528</v>
      </c>
      <c r="G142" s="147" t="s">
        <v>170</v>
      </c>
      <c r="H142" s="148">
        <v>103.568</v>
      </c>
      <c r="I142" s="148"/>
      <c r="J142" s="148"/>
      <c r="K142" s="149"/>
      <c r="L142" s="27"/>
      <c r="M142" s="150" t="s">
        <v>1</v>
      </c>
      <c r="N142" s="151" t="s">
        <v>39</v>
      </c>
      <c r="O142" s="152">
        <v>1.3260000000000001</v>
      </c>
      <c r="P142" s="152">
        <f t="shared" si="0"/>
        <v>137.33116799999999</v>
      </c>
      <c r="Q142" s="152">
        <v>1.566E-2</v>
      </c>
      <c r="R142" s="152">
        <f t="shared" si="1"/>
        <v>1.62187488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160</v>
      </c>
      <c r="AT142" s="154" t="s">
        <v>157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160</v>
      </c>
      <c r="BM142" s="154" t="s">
        <v>1529</v>
      </c>
    </row>
    <row r="143" spans="1:65" s="2" customFormat="1" ht="24" customHeight="1">
      <c r="A143" s="26"/>
      <c r="B143" s="143"/>
      <c r="C143" s="144" t="s">
        <v>189</v>
      </c>
      <c r="D143" s="144" t="s">
        <v>157</v>
      </c>
      <c r="E143" s="145" t="s">
        <v>1530</v>
      </c>
      <c r="F143" s="146" t="s">
        <v>1531</v>
      </c>
      <c r="G143" s="147" t="s">
        <v>170</v>
      </c>
      <c r="H143" s="148">
        <v>1.6739999999999999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0.79</v>
      </c>
      <c r="P143" s="152">
        <f t="shared" si="0"/>
        <v>1.32246</v>
      </c>
      <c r="Q143" s="152">
        <v>1.0279999999999999E-2</v>
      </c>
      <c r="R143" s="152">
        <f t="shared" si="1"/>
        <v>1.7208719999999997E-2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160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160</v>
      </c>
      <c r="BM143" s="154" t="s">
        <v>1532</v>
      </c>
    </row>
    <row r="144" spans="1:65" s="2" customFormat="1" ht="36" customHeight="1">
      <c r="A144" s="26"/>
      <c r="B144" s="143"/>
      <c r="C144" s="144" t="s">
        <v>193</v>
      </c>
      <c r="D144" s="144" t="s">
        <v>157</v>
      </c>
      <c r="E144" s="145" t="s">
        <v>1533</v>
      </c>
      <c r="F144" s="146" t="s">
        <v>1534</v>
      </c>
      <c r="G144" s="147" t="s">
        <v>170</v>
      </c>
      <c r="H144" s="148">
        <v>16.285</v>
      </c>
      <c r="I144" s="148"/>
      <c r="J144" s="148"/>
      <c r="K144" s="149"/>
      <c r="L144" s="27"/>
      <c r="M144" s="150" t="s">
        <v>1</v>
      </c>
      <c r="N144" s="151" t="s">
        <v>39</v>
      </c>
      <c r="O144" s="152">
        <v>0.79</v>
      </c>
      <c r="P144" s="152">
        <f t="shared" si="0"/>
        <v>12.86515</v>
      </c>
      <c r="Q144" s="152">
        <v>1.217E-2</v>
      </c>
      <c r="R144" s="152">
        <f t="shared" si="1"/>
        <v>0.19818845000000002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160</v>
      </c>
      <c r="AT144" s="154" t="s">
        <v>157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160</v>
      </c>
      <c r="BM144" s="154" t="s">
        <v>1535</v>
      </c>
    </row>
    <row r="145" spans="1:65" s="2" customFormat="1" ht="24" customHeight="1">
      <c r="A145" s="26"/>
      <c r="B145" s="143"/>
      <c r="C145" s="144" t="s">
        <v>196</v>
      </c>
      <c r="D145" s="144" t="s">
        <v>157</v>
      </c>
      <c r="E145" s="145" t="s">
        <v>1536</v>
      </c>
      <c r="F145" s="146" t="s">
        <v>1537</v>
      </c>
      <c r="G145" s="147" t="s">
        <v>170</v>
      </c>
      <c r="H145" s="148">
        <v>79.959000000000003</v>
      </c>
      <c r="I145" s="148"/>
      <c r="J145" s="148"/>
      <c r="K145" s="149"/>
      <c r="L145" s="27"/>
      <c r="M145" s="150" t="s">
        <v>1</v>
      </c>
      <c r="N145" s="151" t="s">
        <v>39</v>
      </c>
      <c r="O145" s="152">
        <v>0.41699999999999998</v>
      </c>
      <c r="P145" s="152">
        <f t="shared" si="0"/>
        <v>33.342903</v>
      </c>
      <c r="Q145" s="152">
        <v>6.1999999999999998E-3</v>
      </c>
      <c r="R145" s="152">
        <f t="shared" si="1"/>
        <v>0.49574580000000001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160</v>
      </c>
      <c r="AT145" s="154" t="s">
        <v>157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160</v>
      </c>
      <c r="BM145" s="154" t="s">
        <v>1538</v>
      </c>
    </row>
    <row r="146" spans="1:65" s="12" customFormat="1" ht="23" customHeight="1">
      <c r="B146" s="131"/>
      <c r="D146" s="132" t="s">
        <v>72</v>
      </c>
      <c r="E146" s="141" t="s">
        <v>184</v>
      </c>
      <c r="F146" s="141" t="s">
        <v>250</v>
      </c>
      <c r="J146" s="142"/>
      <c r="L146" s="131"/>
      <c r="M146" s="135"/>
      <c r="N146" s="136"/>
      <c r="O146" s="136"/>
      <c r="P146" s="137">
        <f>SUM(P147:P160)</f>
        <v>501.44515990000002</v>
      </c>
      <c r="Q146" s="136"/>
      <c r="R146" s="137">
        <f>SUM(R147:R160)</f>
        <v>27.224873463949997</v>
      </c>
      <c r="S146" s="136"/>
      <c r="T146" s="138">
        <f>SUM(T147:T160)</f>
        <v>25.315564000000002</v>
      </c>
      <c r="AR146" s="132" t="s">
        <v>80</v>
      </c>
      <c r="AT146" s="139" t="s">
        <v>72</v>
      </c>
      <c r="AU146" s="139" t="s">
        <v>80</v>
      </c>
      <c r="AY146" s="132" t="s">
        <v>154</v>
      </c>
      <c r="BK146" s="140">
        <f>SUM(BK147:BK160)</f>
        <v>0</v>
      </c>
    </row>
    <row r="147" spans="1:65" s="2" customFormat="1" ht="36" customHeight="1">
      <c r="A147" s="26"/>
      <c r="B147" s="143"/>
      <c r="C147" s="144" t="s">
        <v>199</v>
      </c>
      <c r="D147" s="144" t="s">
        <v>157</v>
      </c>
      <c r="E147" s="145" t="s">
        <v>1539</v>
      </c>
      <c r="F147" s="146" t="s">
        <v>1540</v>
      </c>
      <c r="G147" s="147" t="s">
        <v>170</v>
      </c>
      <c r="H147" s="148">
        <v>566.77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0.14099999999999999</v>
      </c>
      <c r="P147" s="152">
        <f t="shared" ref="P147:P160" si="9">O147*H147</f>
        <v>79.914569999999983</v>
      </c>
      <c r="Q147" s="152">
        <v>2.3990190000000002E-2</v>
      </c>
      <c r="R147" s="152">
        <f t="shared" ref="R147:R160" si="10">Q147*H147</f>
        <v>13.5969199863</v>
      </c>
      <c r="S147" s="152">
        <v>0</v>
      </c>
      <c r="T147" s="153">
        <f t="shared" ref="T147:T160" si="11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160</v>
      </c>
      <c r="AT147" s="154" t="s">
        <v>157</v>
      </c>
      <c r="AU147" s="154" t="s">
        <v>86</v>
      </c>
      <c r="AY147" s="14" t="s">
        <v>154</v>
      </c>
      <c r="BE147" s="155">
        <f t="shared" ref="BE147:BE160" si="12">IF(N147="základná",J147,0)</f>
        <v>0</v>
      </c>
      <c r="BF147" s="155">
        <f t="shared" ref="BF147:BF160" si="13">IF(N147="znížená",J147,0)</f>
        <v>0</v>
      </c>
      <c r="BG147" s="155">
        <f t="shared" ref="BG147:BG160" si="14">IF(N147="zákl. prenesená",J147,0)</f>
        <v>0</v>
      </c>
      <c r="BH147" s="155">
        <f t="shared" ref="BH147:BH160" si="15">IF(N147="zníž. prenesená",J147,0)</f>
        <v>0</v>
      </c>
      <c r="BI147" s="155">
        <f t="shared" ref="BI147:BI160" si="16">IF(N147="nulová",J147,0)</f>
        <v>0</v>
      </c>
      <c r="BJ147" s="14" t="s">
        <v>86</v>
      </c>
      <c r="BK147" s="156">
        <f t="shared" ref="BK147:BK160" si="17">ROUND(I147*H147,3)</f>
        <v>0</v>
      </c>
      <c r="BL147" s="14" t="s">
        <v>160</v>
      </c>
      <c r="BM147" s="154" t="s">
        <v>1541</v>
      </c>
    </row>
    <row r="148" spans="1:65" s="2" customFormat="1" ht="36" customHeight="1">
      <c r="A148" s="26"/>
      <c r="B148" s="143"/>
      <c r="C148" s="144" t="s">
        <v>202</v>
      </c>
      <c r="D148" s="144" t="s">
        <v>157</v>
      </c>
      <c r="E148" s="145" t="s">
        <v>1542</v>
      </c>
      <c r="F148" s="146" t="s">
        <v>1543</v>
      </c>
      <c r="G148" s="147" t="s">
        <v>170</v>
      </c>
      <c r="H148" s="148">
        <v>1700.31</v>
      </c>
      <c r="I148" s="148"/>
      <c r="J148" s="148"/>
      <c r="K148" s="149"/>
      <c r="L148" s="27"/>
      <c r="M148" s="150" t="s">
        <v>1</v>
      </c>
      <c r="N148" s="151" t="s">
        <v>39</v>
      </c>
      <c r="O148" s="152">
        <v>7.7999999999999996E-3</v>
      </c>
      <c r="P148" s="152">
        <f t="shared" si="9"/>
        <v>13.262417999999998</v>
      </c>
      <c r="Q148" s="152">
        <v>0</v>
      </c>
      <c r="R148" s="152">
        <f t="shared" si="10"/>
        <v>0</v>
      </c>
      <c r="S148" s="152">
        <v>0</v>
      </c>
      <c r="T148" s="153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160</v>
      </c>
      <c r="AT148" s="154" t="s">
        <v>157</v>
      </c>
      <c r="AU148" s="154" t="s">
        <v>86</v>
      </c>
      <c r="AY148" s="14" t="s">
        <v>154</v>
      </c>
      <c r="BE148" s="155">
        <f t="shared" si="12"/>
        <v>0</v>
      </c>
      <c r="BF148" s="155">
        <f t="shared" si="13"/>
        <v>0</v>
      </c>
      <c r="BG148" s="155">
        <f t="shared" si="14"/>
        <v>0</v>
      </c>
      <c r="BH148" s="155">
        <f t="shared" si="15"/>
        <v>0</v>
      </c>
      <c r="BI148" s="155">
        <f t="shared" si="16"/>
        <v>0</v>
      </c>
      <c r="BJ148" s="14" t="s">
        <v>86</v>
      </c>
      <c r="BK148" s="156">
        <f t="shared" si="17"/>
        <v>0</v>
      </c>
      <c r="BL148" s="14" t="s">
        <v>160</v>
      </c>
      <c r="BM148" s="154" t="s">
        <v>1544</v>
      </c>
    </row>
    <row r="149" spans="1:65" s="2" customFormat="1" ht="36" customHeight="1">
      <c r="A149" s="26"/>
      <c r="B149" s="143"/>
      <c r="C149" s="144" t="s">
        <v>205</v>
      </c>
      <c r="D149" s="144" t="s">
        <v>157</v>
      </c>
      <c r="E149" s="145" t="s">
        <v>1545</v>
      </c>
      <c r="F149" s="146" t="s">
        <v>1546</v>
      </c>
      <c r="G149" s="147" t="s">
        <v>170</v>
      </c>
      <c r="H149" s="148">
        <v>566.77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9.6000000000000002E-2</v>
      </c>
      <c r="P149" s="152">
        <f t="shared" si="9"/>
        <v>54.40992</v>
      </c>
      <c r="Q149" s="152">
        <v>2.3990000000000001E-2</v>
      </c>
      <c r="R149" s="152">
        <f t="shared" si="10"/>
        <v>13.5968123</v>
      </c>
      <c r="S149" s="152">
        <v>0</v>
      </c>
      <c r="T149" s="153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160</v>
      </c>
      <c r="AT149" s="154" t="s">
        <v>157</v>
      </c>
      <c r="AU149" s="154" t="s">
        <v>86</v>
      </c>
      <c r="AY149" s="14" t="s">
        <v>154</v>
      </c>
      <c r="BE149" s="155">
        <f t="shared" si="12"/>
        <v>0</v>
      </c>
      <c r="BF149" s="155">
        <f t="shared" si="13"/>
        <v>0</v>
      </c>
      <c r="BG149" s="155">
        <f t="shared" si="14"/>
        <v>0</v>
      </c>
      <c r="BH149" s="155">
        <f t="shared" si="15"/>
        <v>0</v>
      </c>
      <c r="BI149" s="155">
        <f t="shared" si="16"/>
        <v>0</v>
      </c>
      <c r="BJ149" s="14" t="s">
        <v>86</v>
      </c>
      <c r="BK149" s="156">
        <f t="shared" si="17"/>
        <v>0</v>
      </c>
      <c r="BL149" s="14" t="s">
        <v>160</v>
      </c>
      <c r="BM149" s="154" t="s">
        <v>1547</v>
      </c>
    </row>
    <row r="150" spans="1:65" s="2" customFormat="1" ht="16.5" customHeight="1">
      <c r="A150" s="26"/>
      <c r="B150" s="143"/>
      <c r="C150" s="144" t="s">
        <v>209</v>
      </c>
      <c r="D150" s="144" t="s">
        <v>157</v>
      </c>
      <c r="E150" s="145" t="s">
        <v>1548</v>
      </c>
      <c r="F150" s="146" t="s">
        <v>2503</v>
      </c>
      <c r="G150" s="147" t="s">
        <v>170</v>
      </c>
      <c r="H150" s="148">
        <v>566.77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4.0129999999999999E-2</v>
      </c>
      <c r="P150" s="152">
        <f t="shared" si="9"/>
        <v>22.744480099999997</v>
      </c>
      <c r="Q150" s="152">
        <v>5.4945000000000003E-5</v>
      </c>
      <c r="R150" s="152">
        <f t="shared" si="10"/>
        <v>3.1141177650000001E-2</v>
      </c>
      <c r="S150" s="152">
        <v>0</v>
      </c>
      <c r="T150" s="153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160</v>
      </c>
      <c r="AT150" s="154" t="s">
        <v>157</v>
      </c>
      <c r="AU150" s="154" t="s">
        <v>86</v>
      </c>
      <c r="AY150" s="14" t="s">
        <v>154</v>
      </c>
      <c r="BE150" s="155">
        <f t="shared" si="12"/>
        <v>0</v>
      </c>
      <c r="BF150" s="155">
        <f t="shared" si="13"/>
        <v>0</v>
      </c>
      <c r="BG150" s="155">
        <f t="shared" si="14"/>
        <v>0</v>
      </c>
      <c r="BH150" s="155">
        <f t="shared" si="15"/>
        <v>0</v>
      </c>
      <c r="BI150" s="155">
        <f t="shared" si="16"/>
        <v>0</v>
      </c>
      <c r="BJ150" s="14" t="s">
        <v>86</v>
      </c>
      <c r="BK150" s="156">
        <f t="shared" si="17"/>
        <v>0</v>
      </c>
      <c r="BL150" s="14" t="s">
        <v>160</v>
      </c>
      <c r="BM150" s="154" t="s">
        <v>1549</v>
      </c>
    </row>
    <row r="151" spans="1:65" s="2" customFormat="1" ht="24" customHeight="1">
      <c r="A151" s="26"/>
      <c r="B151" s="143"/>
      <c r="C151" s="144" t="s">
        <v>213</v>
      </c>
      <c r="D151" s="144" t="s">
        <v>157</v>
      </c>
      <c r="E151" s="145" t="s">
        <v>1550</v>
      </c>
      <c r="F151" s="146" t="s">
        <v>2504</v>
      </c>
      <c r="G151" s="147" t="s">
        <v>170</v>
      </c>
      <c r="H151" s="148">
        <v>566.77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0.04</v>
      </c>
      <c r="P151" s="152">
        <f t="shared" si="9"/>
        <v>22.6708</v>
      </c>
      <c r="Q151" s="152">
        <v>0</v>
      </c>
      <c r="R151" s="152">
        <f t="shared" si="10"/>
        <v>0</v>
      </c>
      <c r="S151" s="152">
        <v>0</v>
      </c>
      <c r="T151" s="153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160</v>
      </c>
      <c r="AT151" s="154" t="s">
        <v>157</v>
      </c>
      <c r="AU151" s="154" t="s">
        <v>86</v>
      </c>
      <c r="AY151" s="14" t="s">
        <v>154</v>
      </c>
      <c r="BE151" s="155">
        <f t="shared" si="12"/>
        <v>0</v>
      </c>
      <c r="BF151" s="155">
        <f t="shared" si="13"/>
        <v>0</v>
      </c>
      <c r="BG151" s="155">
        <f t="shared" si="14"/>
        <v>0</v>
      </c>
      <c r="BH151" s="155">
        <f t="shared" si="15"/>
        <v>0</v>
      </c>
      <c r="BI151" s="155">
        <f t="shared" si="16"/>
        <v>0</v>
      </c>
      <c r="BJ151" s="14" t="s">
        <v>86</v>
      </c>
      <c r="BK151" s="156">
        <f t="shared" si="17"/>
        <v>0</v>
      </c>
      <c r="BL151" s="14" t="s">
        <v>160</v>
      </c>
      <c r="BM151" s="154" t="s">
        <v>1551</v>
      </c>
    </row>
    <row r="152" spans="1:65" s="2" customFormat="1" ht="24" customHeight="1">
      <c r="A152" s="26"/>
      <c r="B152" s="143"/>
      <c r="C152" s="144" t="s">
        <v>217</v>
      </c>
      <c r="D152" s="144" t="s">
        <v>157</v>
      </c>
      <c r="E152" s="145" t="s">
        <v>1552</v>
      </c>
      <c r="F152" s="146" t="s">
        <v>1553</v>
      </c>
      <c r="G152" s="147" t="s">
        <v>170</v>
      </c>
      <c r="H152" s="148">
        <v>292.22000000000003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0.22453999999999999</v>
      </c>
      <c r="P152" s="152">
        <f t="shared" si="9"/>
        <v>65.615078800000006</v>
      </c>
      <c r="Q152" s="152">
        <v>0</v>
      </c>
      <c r="R152" s="152">
        <f t="shared" si="10"/>
        <v>0</v>
      </c>
      <c r="S152" s="152">
        <v>0.05</v>
      </c>
      <c r="T152" s="153">
        <f t="shared" si="11"/>
        <v>14.611000000000002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160</v>
      </c>
      <c r="AT152" s="154" t="s">
        <v>157</v>
      </c>
      <c r="AU152" s="154" t="s">
        <v>86</v>
      </c>
      <c r="AY152" s="14" t="s">
        <v>154</v>
      </c>
      <c r="BE152" s="155">
        <f t="shared" si="12"/>
        <v>0</v>
      </c>
      <c r="BF152" s="155">
        <f t="shared" si="13"/>
        <v>0</v>
      </c>
      <c r="BG152" s="155">
        <f t="shared" si="14"/>
        <v>0</v>
      </c>
      <c r="BH152" s="155">
        <f t="shared" si="15"/>
        <v>0</v>
      </c>
      <c r="BI152" s="155">
        <f t="shared" si="16"/>
        <v>0</v>
      </c>
      <c r="BJ152" s="14" t="s">
        <v>86</v>
      </c>
      <c r="BK152" s="156">
        <f t="shared" si="17"/>
        <v>0</v>
      </c>
      <c r="BL152" s="14" t="s">
        <v>160</v>
      </c>
      <c r="BM152" s="154" t="s">
        <v>1554</v>
      </c>
    </row>
    <row r="153" spans="1:65" s="2" customFormat="1" ht="24" customHeight="1">
      <c r="A153" s="26"/>
      <c r="B153" s="143"/>
      <c r="C153" s="144" t="s">
        <v>221</v>
      </c>
      <c r="D153" s="144" t="s">
        <v>157</v>
      </c>
      <c r="E153" s="145" t="s">
        <v>1555</v>
      </c>
      <c r="F153" s="146" t="s">
        <v>1556</v>
      </c>
      <c r="G153" s="147" t="s">
        <v>170</v>
      </c>
      <c r="H153" s="148">
        <v>120.276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0.36899999999999999</v>
      </c>
      <c r="P153" s="152">
        <f t="shared" si="9"/>
        <v>44.381844000000001</v>
      </c>
      <c r="Q153" s="152">
        <v>0</v>
      </c>
      <c r="R153" s="152">
        <f t="shared" si="10"/>
        <v>0</v>
      </c>
      <c r="S153" s="152">
        <v>8.8999999999999996E-2</v>
      </c>
      <c r="T153" s="153">
        <f t="shared" si="11"/>
        <v>10.704564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160</v>
      </c>
      <c r="AT153" s="154" t="s">
        <v>157</v>
      </c>
      <c r="AU153" s="154" t="s">
        <v>86</v>
      </c>
      <c r="AY153" s="14" t="s">
        <v>154</v>
      </c>
      <c r="BE153" s="155">
        <f t="shared" si="12"/>
        <v>0</v>
      </c>
      <c r="BF153" s="155">
        <f t="shared" si="13"/>
        <v>0</v>
      </c>
      <c r="BG153" s="155">
        <f t="shared" si="14"/>
        <v>0</v>
      </c>
      <c r="BH153" s="155">
        <f t="shared" si="15"/>
        <v>0</v>
      </c>
      <c r="BI153" s="155">
        <f t="shared" si="16"/>
        <v>0</v>
      </c>
      <c r="BJ153" s="14" t="s">
        <v>86</v>
      </c>
      <c r="BK153" s="156">
        <f t="shared" si="17"/>
        <v>0</v>
      </c>
      <c r="BL153" s="14" t="s">
        <v>160</v>
      </c>
      <c r="BM153" s="154" t="s">
        <v>1557</v>
      </c>
    </row>
    <row r="154" spans="1:65" s="2" customFormat="1" ht="24" customHeight="1">
      <c r="A154" s="26"/>
      <c r="B154" s="143"/>
      <c r="C154" s="144" t="s">
        <v>7</v>
      </c>
      <c r="D154" s="144" t="s">
        <v>157</v>
      </c>
      <c r="E154" s="145" t="s">
        <v>300</v>
      </c>
      <c r="F154" s="146" t="s">
        <v>301</v>
      </c>
      <c r="G154" s="147" t="s">
        <v>302</v>
      </c>
      <c r="H154" s="148">
        <v>69.411000000000001</v>
      </c>
      <c r="I154" s="148"/>
      <c r="J154" s="148"/>
      <c r="K154" s="149"/>
      <c r="L154" s="27"/>
      <c r="M154" s="150" t="s">
        <v>1</v>
      </c>
      <c r="N154" s="151" t="s">
        <v>39</v>
      </c>
      <c r="O154" s="152">
        <v>0.88200000000000001</v>
      </c>
      <c r="P154" s="152">
        <f t="shared" si="9"/>
        <v>61.220502000000003</v>
      </c>
      <c r="Q154" s="152">
        <v>0</v>
      </c>
      <c r="R154" s="152">
        <f t="shared" si="10"/>
        <v>0</v>
      </c>
      <c r="S154" s="152">
        <v>0</v>
      </c>
      <c r="T154" s="153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160</v>
      </c>
      <c r="AT154" s="154" t="s">
        <v>157</v>
      </c>
      <c r="AU154" s="154" t="s">
        <v>86</v>
      </c>
      <c r="AY154" s="14" t="s">
        <v>154</v>
      </c>
      <c r="BE154" s="155">
        <f t="shared" si="12"/>
        <v>0</v>
      </c>
      <c r="BF154" s="155">
        <f t="shared" si="13"/>
        <v>0</v>
      </c>
      <c r="BG154" s="155">
        <f t="shared" si="14"/>
        <v>0</v>
      </c>
      <c r="BH154" s="155">
        <f t="shared" si="15"/>
        <v>0</v>
      </c>
      <c r="BI154" s="155">
        <f t="shared" si="16"/>
        <v>0</v>
      </c>
      <c r="BJ154" s="14" t="s">
        <v>86</v>
      </c>
      <c r="BK154" s="156">
        <f t="shared" si="17"/>
        <v>0</v>
      </c>
      <c r="BL154" s="14" t="s">
        <v>160</v>
      </c>
      <c r="BM154" s="154" t="s">
        <v>1558</v>
      </c>
    </row>
    <row r="155" spans="1:65" s="2" customFormat="1" ht="16.5" customHeight="1">
      <c r="A155" s="26"/>
      <c r="B155" s="143"/>
      <c r="C155" s="144" t="s">
        <v>228</v>
      </c>
      <c r="D155" s="144" t="s">
        <v>157</v>
      </c>
      <c r="E155" s="145" t="s">
        <v>305</v>
      </c>
      <c r="F155" s="146" t="s">
        <v>306</v>
      </c>
      <c r="G155" s="147" t="s">
        <v>302</v>
      </c>
      <c r="H155" s="148">
        <v>69.411000000000001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0.59799999999999998</v>
      </c>
      <c r="P155" s="152">
        <f t="shared" si="9"/>
        <v>41.507778000000002</v>
      </c>
      <c r="Q155" s="152">
        <v>0</v>
      </c>
      <c r="R155" s="152">
        <f t="shared" si="10"/>
        <v>0</v>
      </c>
      <c r="S155" s="152">
        <v>0</v>
      </c>
      <c r="T155" s="153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160</v>
      </c>
      <c r="AT155" s="154" t="s">
        <v>157</v>
      </c>
      <c r="AU155" s="154" t="s">
        <v>86</v>
      </c>
      <c r="AY155" s="14" t="s">
        <v>154</v>
      </c>
      <c r="BE155" s="155">
        <f t="shared" si="12"/>
        <v>0</v>
      </c>
      <c r="BF155" s="155">
        <f t="shared" si="13"/>
        <v>0</v>
      </c>
      <c r="BG155" s="155">
        <f t="shared" si="14"/>
        <v>0</v>
      </c>
      <c r="BH155" s="155">
        <f t="shared" si="15"/>
        <v>0</v>
      </c>
      <c r="BI155" s="155">
        <f t="shared" si="16"/>
        <v>0</v>
      </c>
      <c r="BJ155" s="14" t="s">
        <v>86</v>
      </c>
      <c r="BK155" s="156">
        <f t="shared" si="17"/>
        <v>0</v>
      </c>
      <c r="BL155" s="14" t="s">
        <v>160</v>
      </c>
      <c r="BM155" s="154" t="s">
        <v>1559</v>
      </c>
    </row>
    <row r="156" spans="1:65" s="2" customFormat="1" ht="24" customHeight="1">
      <c r="A156" s="26"/>
      <c r="B156" s="143"/>
      <c r="C156" s="144" t="s">
        <v>234</v>
      </c>
      <c r="D156" s="144" t="s">
        <v>157</v>
      </c>
      <c r="E156" s="145" t="s">
        <v>309</v>
      </c>
      <c r="F156" s="146" t="s">
        <v>310</v>
      </c>
      <c r="G156" s="147" t="s">
        <v>302</v>
      </c>
      <c r="H156" s="148">
        <v>1249.3979999999999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7.0000000000000001E-3</v>
      </c>
      <c r="P156" s="152">
        <f t="shared" si="9"/>
        <v>8.7457859999999989</v>
      </c>
      <c r="Q156" s="152">
        <v>0</v>
      </c>
      <c r="R156" s="152">
        <f t="shared" si="10"/>
        <v>0</v>
      </c>
      <c r="S156" s="152">
        <v>0</v>
      </c>
      <c r="T156" s="153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160</v>
      </c>
      <c r="AT156" s="154" t="s">
        <v>157</v>
      </c>
      <c r="AU156" s="154" t="s">
        <v>86</v>
      </c>
      <c r="AY156" s="14" t="s">
        <v>154</v>
      </c>
      <c r="BE156" s="155">
        <f t="shared" si="12"/>
        <v>0</v>
      </c>
      <c r="BF156" s="155">
        <f t="shared" si="13"/>
        <v>0</v>
      </c>
      <c r="BG156" s="155">
        <f t="shared" si="14"/>
        <v>0</v>
      </c>
      <c r="BH156" s="155">
        <f t="shared" si="15"/>
        <v>0</v>
      </c>
      <c r="BI156" s="155">
        <f t="shared" si="16"/>
        <v>0</v>
      </c>
      <c r="BJ156" s="14" t="s">
        <v>86</v>
      </c>
      <c r="BK156" s="156">
        <f t="shared" si="17"/>
        <v>0</v>
      </c>
      <c r="BL156" s="14" t="s">
        <v>160</v>
      </c>
      <c r="BM156" s="154" t="s">
        <v>1560</v>
      </c>
    </row>
    <row r="157" spans="1:65" s="2" customFormat="1" ht="24" customHeight="1">
      <c r="A157" s="26"/>
      <c r="B157" s="143"/>
      <c r="C157" s="144" t="s">
        <v>238</v>
      </c>
      <c r="D157" s="144" t="s">
        <v>157</v>
      </c>
      <c r="E157" s="145" t="s">
        <v>313</v>
      </c>
      <c r="F157" s="146" t="s">
        <v>314</v>
      </c>
      <c r="G157" s="147" t="s">
        <v>302</v>
      </c>
      <c r="H157" s="148">
        <v>69.411000000000001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0.89</v>
      </c>
      <c r="P157" s="152">
        <f t="shared" si="9"/>
        <v>61.775790000000001</v>
      </c>
      <c r="Q157" s="152">
        <v>0</v>
      </c>
      <c r="R157" s="152">
        <f t="shared" si="10"/>
        <v>0</v>
      </c>
      <c r="S157" s="152">
        <v>0</v>
      </c>
      <c r="T157" s="153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160</v>
      </c>
      <c r="AT157" s="154" t="s">
        <v>157</v>
      </c>
      <c r="AU157" s="154" t="s">
        <v>86</v>
      </c>
      <c r="AY157" s="14" t="s">
        <v>154</v>
      </c>
      <c r="BE157" s="155">
        <f t="shared" si="12"/>
        <v>0</v>
      </c>
      <c r="BF157" s="155">
        <f t="shared" si="13"/>
        <v>0</v>
      </c>
      <c r="BG157" s="155">
        <f t="shared" si="14"/>
        <v>0</v>
      </c>
      <c r="BH157" s="155">
        <f t="shared" si="15"/>
        <v>0</v>
      </c>
      <c r="BI157" s="155">
        <f t="shared" si="16"/>
        <v>0</v>
      </c>
      <c r="BJ157" s="14" t="s">
        <v>86</v>
      </c>
      <c r="BK157" s="156">
        <f t="shared" si="17"/>
        <v>0</v>
      </c>
      <c r="BL157" s="14" t="s">
        <v>160</v>
      </c>
      <c r="BM157" s="154" t="s">
        <v>1561</v>
      </c>
    </row>
    <row r="158" spans="1:65" s="2" customFormat="1" ht="24" customHeight="1">
      <c r="A158" s="26"/>
      <c r="B158" s="143"/>
      <c r="C158" s="144" t="s">
        <v>242</v>
      </c>
      <c r="D158" s="144" t="s">
        <v>157</v>
      </c>
      <c r="E158" s="145" t="s">
        <v>317</v>
      </c>
      <c r="F158" s="146" t="s">
        <v>318</v>
      </c>
      <c r="G158" s="147" t="s">
        <v>302</v>
      </c>
      <c r="H158" s="148">
        <v>69.411000000000001</v>
      </c>
      <c r="I158" s="148"/>
      <c r="J158" s="148"/>
      <c r="K158" s="149"/>
      <c r="L158" s="27"/>
      <c r="M158" s="150" t="s">
        <v>1</v>
      </c>
      <c r="N158" s="151" t="s">
        <v>39</v>
      </c>
      <c r="O158" s="152">
        <v>0.1</v>
      </c>
      <c r="P158" s="152">
        <f t="shared" si="9"/>
        <v>6.9411000000000005</v>
      </c>
      <c r="Q158" s="152">
        <v>0</v>
      </c>
      <c r="R158" s="152">
        <f t="shared" si="10"/>
        <v>0</v>
      </c>
      <c r="S158" s="152">
        <v>0</v>
      </c>
      <c r="T158" s="153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160</v>
      </c>
      <c r="AT158" s="154" t="s">
        <v>157</v>
      </c>
      <c r="AU158" s="154" t="s">
        <v>86</v>
      </c>
      <c r="AY158" s="14" t="s">
        <v>154</v>
      </c>
      <c r="BE158" s="155">
        <f t="shared" si="12"/>
        <v>0</v>
      </c>
      <c r="BF158" s="155">
        <f t="shared" si="13"/>
        <v>0</v>
      </c>
      <c r="BG158" s="155">
        <f t="shared" si="14"/>
        <v>0</v>
      </c>
      <c r="BH158" s="155">
        <f t="shared" si="15"/>
        <v>0</v>
      </c>
      <c r="BI158" s="155">
        <f t="shared" si="16"/>
        <v>0</v>
      </c>
      <c r="BJ158" s="14" t="s">
        <v>86</v>
      </c>
      <c r="BK158" s="156">
        <f t="shared" si="17"/>
        <v>0</v>
      </c>
      <c r="BL158" s="14" t="s">
        <v>160</v>
      </c>
      <c r="BM158" s="154" t="s">
        <v>1562</v>
      </c>
    </row>
    <row r="159" spans="1:65" s="2" customFormat="1" ht="36" customHeight="1">
      <c r="A159" s="26"/>
      <c r="B159" s="143"/>
      <c r="C159" s="144" t="s">
        <v>246</v>
      </c>
      <c r="D159" s="144" t="s">
        <v>157</v>
      </c>
      <c r="E159" s="145" t="s">
        <v>321</v>
      </c>
      <c r="F159" s="146" t="s">
        <v>322</v>
      </c>
      <c r="G159" s="147" t="s">
        <v>302</v>
      </c>
      <c r="H159" s="148">
        <v>69.411000000000001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0.26300000000000001</v>
      </c>
      <c r="P159" s="152">
        <f t="shared" si="9"/>
        <v>18.255093000000002</v>
      </c>
      <c r="Q159" s="152">
        <v>0</v>
      </c>
      <c r="R159" s="152">
        <f t="shared" si="10"/>
        <v>0</v>
      </c>
      <c r="S159" s="152">
        <v>0</v>
      </c>
      <c r="T159" s="153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160</v>
      </c>
      <c r="AT159" s="154" t="s">
        <v>157</v>
      </c>
      <c r="AU159" s="154" t="s">
        <v>86</v>
      </c>
      <c r="AY159" s="14" t="s">
        <v>154</v>
      </c>
      <c r="BE159" s="155">
        <f t="shared" si="12"/>
        <v>0</v>
      </c>
      <c r="BF159" s="155">
        <f t="shared" si="13"/>
        <v>0</v>
      </c>
      <c r="BG159" s="155">
        <f t="shared" si="14"/>
        <v>0</v>
      </c>
      <c r="BH159" s="155">
        <f t="shared" si="15"/>
        <v>0</v>
      </c>
      <c r="BI159" s="155">
        <f t="shared" si="16"/>
        <v>0</v>
      </c>
      <c r="BJ159" s="14" t="s">
        <v>86</v>
      </c>
      <c r="BK159" s="156">
        <f t="shared" si="17"/>
        <v>0</v>
      </c>
      <c r="BL159" s="14" t="s">
        <v>160</v>
      </c>
      <c r="BM159" s="154" t="s">
        <v>1563</v>
      </c>
    </row>
    <row r="160" spans="1:65" s="2" customFormat="1" ht="24" customHeight="1">
      <c r="A160" s="26"/>
      <c r="B160" s="143"/>
      <c r="C160" s="144" t="s">
        <v>251</v>
      </c>
      <c r="D160" s="144" t="s">
        <v>157</v>
      </c>
      <c r="E160" s="145" t="s">
        <v>325</v>
      </c>
      <c r="F160" s="146" t="s">
        <v>326</v>
      </c>
      <c r="G160" s="147" t="s">
        <v>302</v>
      </c>
      <c r="H160" s="148">
        <v>69.411000000000001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0</v>
      </c>
      <c r="P160" s="152">
        <f t="shared" si="9"/>
        <v>0</v>
      </c>
      <c r="Q160" s="152">
        <v>0</v>
      </c>
      <c r="R160" s="152">
        <f t="shared" si="10"/>
        <v>0</v>
      </c>
      <c r="S160" s="152">
        <v>0</v>
      </c>
      <c r="T160" s="153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160</v>
      </c>
      <c r="AT160" s="154" t="s">
        <v>157</v>
      </c>
      <c r="AU160" s="154" t="s">
        <v>86</v>
      </c>
      <c r="AY160" s="14" t="s">
        <v>154</v>
      </c>
      <c r="BE160" s="155">
        <f t="shared" si="12"/>
        <v>0</v>
      </c>
      <c r="BF160" s="155">
        <f t="shared" si="13"/>
        <v>0</v>
      </c>
      <c r="BG160" s="155">
        <f t="shared" si="14"/>
        <v>0</v>
      </c>
      <c r="BH160" s="155">
        <f t="shared" si="15"/>
        <v>0</v>
      </c>
      <c r="BI160" s="155">
        <f t="shared" si="16"/>
        <v>0</v>
      </c>
      <c r="BJ160" s="14" t="s">
        <v>86</v>
      </c>
      <c r="BK160" s="156">
        <f t="shared" si="17"/>
        <v>0</v>
      </c>
      <c r="BL160" s="14" t="s">
        <v>160</v>
      </c>
      <c r="BM160" s="154" t="s">
        <v>1564</v>
      </c>
    </row>
    <row r="161" spans="1:65" s="12" customFormat="1" ht="23" customHeight="1">
      <c r="B161" s="131"/>
      <c r="D161" s="132" t="s">
        <v>72</v>
      </c>
      <c r="E161" s="141" t="s">
        <v>328</v>
      </c>
      <c r="F161" s="141" t="s">
        <v>329</v>
      </c>
      <c r="J161" s="142"/>
      <c r="L161" s="131"/>
      <c r="M161" s="135"/>
      <c r="N161" s="136"/>
      <c r="O161" s="136"/>
      <c r="P161" s="137">
        <f>P162</f>
        <v>128.76564000000002</v>
      </c>
      <c r="Q161" s="136"/>
      <c r="R161" s="137">
        <f>R162</f>
        <v>0</v>
      </c>
      <c r="S161" s="136"/>
      <c r="T161" s="138">
        <f>T162</f>
        <v>0</v>
      </c>
      <c r="AR161" s="132" t="s">
        <v>80</v>
      </c>
      <c r="AT161" s="139" t="s">
        <v>72</v>
      </c>
      <c r="AU161" s="139" t="s">
        <v>80</v>
      </c>
      <c r="AY161" s="132" t="s">
        <v>154</v>
      </c>
      <c r="BK161" s="140">
        <f>BK162</f>
        <v>0</v>
      </c>
    </row>
    <row r="162" spans="1:65" s="2" customFormat="1" ht="24" customHeight="1">
      <c r="A162" s="26"/>
      <c r="B162" s="143"/>
      <c r="C162" s="144" t="s">
        <v>255</v>
      </c>
      <c r="D162" s="144" t="s">
        <v>157</v>
      </c>
      <c r="E162" s="145" t="s">
        <v>331</v>
      </c>
      <c r="F162" s="146" t="s">
        <v>332</v>
      </c>
      <c r="G162" s="147" t="s">
        <v>302</v>
      </c>
      <c r="H162" s="148">
        <v>52.28</v>
      </c>
      <c r="I162" s="148"/>
      <c r="J162" s="148"/>
      <c r="K162" s="149"/>
      <c r="L162" s="27"/>
      <c r="M162" s="150" t="s">
        <v>1</v>
      </c>
      <c r="N162" s="151" t="s">
        <v>39</v>
      </c>
      <c r="O162" s="152">
        <v>2.4630000000000001</v>
      </c>
      <c r="P162" s="152">
        <f>O162*H162</f>
        <v>128.76564000000002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160</v>
      </c>
      <c r="AT162" s="154" t="s">
        <v>157</v>
      </c>
      <c r="AU162" s="154" t="s">
        <v>86</v>
      </c>
      <c r="AY162" s="14" t="s">
        <v>154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4" t="s">
        <v>86</v>
      </c>
      <c r="BK162" s="156">
        <f>ROUND(I162*H162,3)</f>
        <v>0</v>
      </c>
      <c r="BL162" s="14" t="s">
        <v>160</v>
      </c>
      <c r="BM162" s="154" t="s">
        <v>1565</v>
      </c>
    </row>
    <row r="163" spans="1:65" s="12" customFormat="1" ht="26" customHeight="1">
      <c r="B163" s="131"/>
      <c r="D163" s="132" t="s">
        <v>72</v>
      </c>
      <c r="E163" s="133" t="s">
        <v>334</v>
      </c>
      <c r="F163" s="133" t="s">
        <v>335</v>
      </c>
      <c r="J163" s="134"/>
      <c r="L163" s="131"/>
      <c r="M163" s="135"/>
      <c r="N163" s="136"/>
      <c r="O163" s="136"/>
      <c r="P163" s="137">
        <f>P164+P166+P172</f>
        <v>1155.7335899999998</v>
      </c>
      <c r="Q163" s="136"/>
      <c r="R163" s="137">
        <f>R164+R166+R172</f>
        <v>2.1725230000000005E-2</v>
      </c>
      <c r="S163" s="136"/>
      <c r="T163" s="138">
        <f>T164+T166+T172</f>
        <v>44.094940999999992</v>
      </c>
      <c r="AR163" s="132" t="s">
        <v>86</v>
      </c>
      <c r="AT163" s="139" t="s">
        <v>72</v>
      </c>
      <c r="AU163" s="139" t="s">
        <v>73</v>
      </c>
      <c r="AY163" s="132" t="s">
        <v>154</v>
      </c>
      <c r="BK163" s="140">
        <f>BK164+BK166+BK172</f>
        <v>0</v>
      </c>
    </row>
    <row r="164" spans="1:65" s="12" customFormat="1" ht="23" customHeight="1">
      <c r="B164" s="131"/>
      <c r="D164" s="132" t="s">
        <v>72</v>
      </c>
      <c r="E164" s="141" t="s">
        <v>430</v>
      </c>
      <c r="F164" s="141" t="s">
        <v>431</v>
      </c>
      <c r="J164" s="142"/>
      <c r="L164" s="131"/>
      <c r="M164" s="135"/>
      <c r="N164" s="136"/>
      <c r="O164" s="136"/>
      <c r="P164" s="137">
        <f>P165</f>
        <v>12.739520000000002</v>
      </c>
      <c r="Q164" s="136"/>
      <c r="R164" s="137">
        <f>R165</f>
        <v>4.2724000000000008E-3</v>
      </c>
      <c r="S164" s="136"/>
      <c r="T164" s="138">
        <f>T165</f>
        <v>0</v>
      </c>
      <c r="AR164" s="132" t="s">
        <v>86</v>
      </c>
      <c r="AT164" s="139" t="s">
        <v>72</v>
      </c>
      <c r="AU164" s="139" t="s">
        <v>80</v>
      </c>
      <c r="AY164" s="132" t="s">
        <v>154</v>
      </c>
      <c r="BK164" s="140">
        <f>BK165</f>
        <v>0</v>
      </c>
    </row>
    <row r="165" spans="1:65" s="2" customFormat="1" ht="24" customHeight="1">
      <c r="A165" s="26"/>
      <c r="B165" s="143"/>
      <c r="C165" s="144" t="s">
        <v>259</v>
      </c>
      <c r="D165" s="144" t="s">
        <v>157</v>
      </c>
      <c r="E165" s="145" t="s">
        <v>1566</v>
      </c>
      <c r="F165" s="146" t="s">
        <v>1567</v>
      </c>
      <c r="G165" s="147" t="s">
        <v>175</v>
      </c>
      <c r="H165" s="148">
        <v>19.420000000000002</v>
      </c>
      <c r="I165" s="148"/>
      <c r="J165" s="148"/>
      <c r="K165" s="149"/>
      <c r="L165" s="27"/>
      <c r="M165" s="150" t="s">
        <v>1</v>
      </c>
      <c r="N165" s="151" t="s">
        <v>39</v>
      </c>
      <c r="O165" s="152">
        <v>0.65600000000000003</v>
      </c>
      <c r="P165" s="152">
        <f>O165*H165</f>
        <v>12.739520000000002</v>
      </c>
      <c r="Q165" s="152">
        <v>2.2000000000000001E-4</v>
      </c>
      <c r="R165" s="152">
        <f>Q165*H165</f>
        <v>4.2724000000000008E-3</v>
      </c>
      <c r="S165" s="152">
        <v>0</v>
      </c>
      <c r="T165" s="153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209</v>
      </c>
      <c r="AT165" s="154" t="s">
        <v>157</v>
      </c>
      <c r="AU165" s="154" t="s">
        <v>86</v>
      </c>
      <c r="AY165" s="14" t="s">
        <v>154</v>
      </c>
      <c r="BE165" s="155">
        <f>IF(N165="základná",J165,0)</f>
        <v>0</v>
      </c>
      <c r="BF165" s="155">
        <f>IF(N165="znížená",J165,0)</f>
        <v>0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4" t="s">
        <v>86</v>
      </c>
      <c r="BK165" s="156">
        <f>ROUND(I165*H165,3)</f>
        <v>0</v>
      </c>
      <c r="BL165" s="14" t="s">
        <v>209</v>
      </c>
      <c r="BM165" s="154" t="s">
        <v>1568</v>
      </c>
    </row>
    <row r="166" spans="1:65" s="12" customFormat="1" ht="23" customHeight="1">
      <c r="B166" s="131"/>
      <c r="D166" s="132" t="s">
        <v>72</v>
      </c>
      <c r="E166" s="141" t="s">
        <v>555</v>
      </c>
      <c r="F166" s="141" t="s">
        <v>556</v>
      </c>
      <c r="J166" s="142"/>
      <c r="L166" s="131"/>
      <c r="M166" s="135"/>
      <c r="N166" s="136"/>
      <c r="O166" s="136"/>
      <c r="P166" s="137">
        <f>SUM(P167:P171)</f>
        <v>698.40044999999998</v>
      </c>
      <c r="Q166" s="136"/>
      <c r="R166" s="137">
        <f>SUM(R167:R171)</f>
        <v>1.7452830000000003E-2</v>
      </c>
      <c r="S166" s="136"/>
      <c r="T166" s="138">
        <f>SUM(T167:T171)</f>
        <v>12.025893</v>
      </c>
      <c r="AR166" s="132" t="s">
        <v>86</v>
      </c>
      <c r="AT166" s="139" t="s">
        <v>72</v>
      </c>
      <c r="AU166" s="139" t="s">
        <v>80</v>
      </c>
      <c r="AY166" s="132" t="s">
        <v>154</v>
      </c>
      <c r="BK166" s="140">
        <f>SUM(BK167:BK171)</f>
        <v>0</v>
      </c>
    </row>
    <row r="167" spans="1:65" s="2" customFormat="1" ht="24" customHeight="1">
      <c r="A167" s="26"/>
      <c r="B167" s="143"/>
      <c r="C167" s="144" t="s">
        <v>263</v>
      </c>
      <c r="D167" s="144" t="s">
        <v>157</v>
      </c>
      <c r="E167" s="145" t="s">
        <v>1569</v>
      </c>
      <c r="F167" s="146" t="s">
        <v>1570</v>
      </c>
      <c r="G167" s="147" t="s">
        <v>170</v>
      </c>
      <c r="H167" s="148">
        <v>364.42099999999999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0.88200000000000001</v>
      </c>
      <c r="P167" s="152">
        <f>O167*H167</f>
        <v>321.41932200000002</v>
      </c>
      <c r="Q167" s="152">
        <v>0</v>
      </c>
      <c r="R167" s="152">
        <f>Q167*H167</f>
        <v>0</v>
      </c>
      <c r="S167" s="152">
        <v>3.3000000000000002E-2</v>
      </c>
      <c r="T167" s="153">
        <f>S167*H167</f>
        <v>12.025893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209</v>
      </c>
      <c r="AT167" s="154" t="s">
        <v>157</v>
      </c>
      <c r="AU167" s="154" t="s">
        <v>86</v>
      </c>
      <c r="AY167" s="14" t="s">
        <v>154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86</v>
      </c>
      <c r="BK167" s="156">
        <f>ROUND(I167*H167,3)</f>
        <v>0</v>
      </c>
      <c r="BL167" s="14" t="s">
        <v>209</v>
      </c>
      <c r="BM167" s="154" t="s">
        <v>1571</v>
      </c>
    </row>
    <row r="168" spans="1:65" s="2" customFormat="1" ht="48" customHeight="1">
      <c r="A168" s="26"/>
      <c r="B168" s="143"/>
      <c r="C168" s="144" t="s">
        <v>267</v>
      </c>
      <c r="D168" s="144" t="s">
        <v>157</v>
      </c>
      <c r="E168" s="145" t="s">
        <v>1572</v>
      </c>
      <c r="F168" s="146" t="s">
        <v>2505</v>
      </c>
      <c r="G168" s="147" t="s">
        <v>170</v>
      </c>
      <c r="H168" s="148">
        <v>364.42099999999999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0.64800000000000002</v>
      </c>
      <c r="P168" s="152">
        <f>O168*H168</f>
        <v>236.14480800000001</v>
      </c>
      <c r="Q168" s="152">
        <v>3.0000000000000001E-5</v>
      </c>
      <c r="R168" s="152">
        <f>Q168*H168</f>
        <v>1.093263E-2</v>
      </c>
      <c r="S168" s="152">
        <v>0</v>
      </c>
      <c r="T168" s="153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209</v>
      </c>
      <c r="AT168" s="154" t="s">
        <v>157</v>
      </c>
      <c r="AU168" s="154" t="s">
        <v>86</v>
      </c>
      <c r="AY168" s="14" t="s">
        <v>154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86</v>
      </c>
      <c r="BK168" s="156">
        <f>ROUND(I168*H168,3)</f>
        <v>0</v>
      </c>
      <c r="BL168" s="14" t="s">
        <v>209</v>
      </c>
      <c r="BM168" s="154" t="s">
        <v>1573</v>
      </c>
    </row>
    <row r="169" spans="1:65" s="2" customFormat="1" ht="48" customHeight="1">
      <c r="A169" s="26"/>
      <c r="B169" s="143"/>
      <c r="C169" s="144" t="s">
        <v>271</v>
      </c>
      <c r="D169" s="144" t="s">
        <v>157</v>
      </c>
      <c r="E169" s="145" t="s">
        <v>1574</v>
      </c>
      <c r="F169" s="146" t="s">
        <v>2507</v>
      </c>
      <c r="G169" s="147" t="s">
        <v>159</v>
      </c>
      <c r="H169" s="148">
        <v>1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0.64800000000000002</v>
      </c>
      <c r="P169" s="152">
        <f>O169*H169</f>
        <v>0.64800000000000002</v>
      </c>
      <c r="Q169" s="152">
        <v>3.0000000000000001E-5</v>
      </c>
      <c r="R169" s="152">
        <f>Q169*H169</f>
        <v>3.0000000000000001E-5</v>
      </c>
      <c r="S169" s="152">
        <v>0</v>
      </c>
      <c r="T169" s="153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209</v>
      </c>
      <c r="AT169" s="154" t="s">
        <v>157</v>
      </c>
      <c r="AU169" s="154" t="s">
        <v>86</v>
      </c>
      <c r="AY169" s="14" t="s">
        <v>154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86</v>
      </c>
      <c r="BK169" s="156">
        <f>ROUND(I169*H169,3)</f>
        <v>0</v>
      </c>
      <c r="BL169" s="14" t="s">
        <v>209</v>
      </c>
      <c r="BM169" s="154" t="s">
        <v>1575</v>
      </c>
    </row>
    <row r="170" spans="1:65" s="2" customFormat="1" ht="36" customHeight="1">
      <c r="A170" s="26"/>
      <c r="B170" s="143"/>
      <c r="C170" s="144" t="s">
        <v>275</v>
      </c>
      <c r="D170" s="144" t="s">
        <v>157</v>
      </c>
      <c r="E170" s="145" t="s">
        <v>1576</v>
      </c>
      <c r="F170" s="146" t="s">
        <v>2506</v>
      </c>
      <c r="G170" s="147" t="s">
        <v>170</v>
      </c>
      <c r="H170" s="148">
        <v>216.34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0.64800000000000002</v>
      </c>
      <c r="P170" s="152">
        <f>O170*H170</f>
        <v>140.18832</v>
      </c>
      <c r="Q170" s="152">
        <v>3.0000000000000001E-5</v>
      </c>
      <c r="R170" s="152">
        <f>Q170*H170</f>
        <v>6.4902000000000007E-3</v>
      </c>
      <c r="S170" s="152">
        <v>0</v>
      </c>
      <c r="T170" s="153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209</v>
      </c>
      <c r="AT170" s="154" t="s">
        <v>157</v>
      </c>
      <c r="AU170" s="154" t="s">
        <v>86</v>
      </c>
      <c r="AY170" s="14" t="s">
        <v>154</v>
      </c>
      <c r="BE170" s="155">
        <f>IF(N170="základná",J170,0)</f>
        <v>0</v>
      </c>
      <c r="BF170" s="155">
        <f>IF(N170="znížená",J170,0)</f>
        <v>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86</v>
      </c>
      <c r="BK170" s="156">
        <f>ROUND(I170*H170,3)</f>
        <v>0</v>
      </c>
      <c r="BL170" s="14" t="s">
        <v>209</v>
      </c>
      <c r="BM170" s="154" t="s">
        <v>1577</v>
      </c>
    </row>
    <row r="171" spans="1:65" s="2" customFormat="1" ht="24" customHeight="1">
      <c r="A171" s="26"/>
      <c r="B171" s="143"/>
      <c r="C171" s="144" t="s">
        <v>279</v>
      </c>
      <c r="D171" s="144" t="s">
        <v>157</v>
      </c>
      <c r="E171" s="145" t="s">
        <v>574</v>
      </c>
      <c r="F171" s="146" t="s">
        <v>575</v>
      </c>
      <c r="G171" s="147" t="s">
        <v>351</v>
      </c>
      <c r="H171" s="148">
        <v>1529.7570000000001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</v>
      </c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209</v>
      </c>
      <c r="AT171" s="154" t="s">
        <v>157</v>
      </c>
      <c r="AU171" s="154" t="s">
        <v>86</v>
      </c>
      <c r="AY171" s="14" t="s">
        <v>154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4" t="s">
        <v>86</v>
      </c>
      <c r="BK171" s="156">
        <f>ROUND(I171*H171,3)</f>
        <v>0</v>
      </c>
      <c r="BL171" s="14" t="s">
        <v>209</v>
      </c>
      <c r="BM171" s="154" t="s">
        <v>1578</v>
      </c>
    </row>
    <row r="172" spans="1:65" s="12" customFormat="1" ht="23" customHeight="1">
      <c r="B172" s="131"/>
      <c r="D172" s="132" t="s">
        <v>72</v>
      </c>
      <c r="E172" s="141" t="s">
        <v>1579</v>
      </c>
      <c r="F172" s="141" t="s">
        <v>1580</v>
      </c>
      <c r="J172" s="142"/>
      <c r="L172" s="131"/>
      <c r="M172" s="135"/>
      <c r="N172" s="136"/>
      <c r="O172" s="136"/>
      <c r="P172" s="137">
        <f>P173</f>
        <v>444.59361999999999</v>
      </c>
      <c r="Q172" s="136"/>
      <c r="R172" s="137">
        <f>R173</f>
        <v>0</v>
      </c>
      <c r="S172" s="136"/>
      <c r="T172" s="138">
        <f>T173</f>
        <v>32.069047999999995</v>
      </c>
      <c r="AR172" s="132" t="s">
        <v>86</v>
      </c>
      <c r="AT172" s="139" t="s">
        <v>72</v>
      </c>
      <c r="AU172" s="139" t="s">
        <v>80</v>
      </c>
      <c r="AY172" s="132" t="s">
        <v>154</v>
      </c>
      <c r="BK172" s="140">
        <f>BK173</f>
        <v>0</v>
      </c>
    </row>
    <row r="173" spans="1:65" s="2" customFormat="1" ht="16.5" customHeight="1">
      <c r="A173" s="26"/>
      <c r="B173" s="143"/>
      <c r="C173" s="144" t="s">
        <v>283</v>
      </c>
      <c r="D173" s="144" t="s">
        <v>157</v>
      </c>
      <c r="E173" s="145" t="s">
        <v>1581</v>
      </c>
      <c r="F173" s="146" t="s">
        <v>1582</v>
      </c>
      <c r="G173" s="147" t="s">
        <v>170</v>
      </c>
      <c r="H173" s="148">
        <v>728.84199999999998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0.61</v>
      </c>
      <c r="P173" s="152">
        <f>O173*H173</f>
        <v>444.59361999999999</v>
      </c>
      <c r="Q173" s="152">
        <v>0</v>
      </c>
      <c r="R173" s="152">
        <f>Q173*H173</f>
        <v>0</v>
      </c>
      <c r="S173" s="152">
        <v>4.3999999999999997E-2</v>
      </c>
      <c r="T173" s="153">
        <f>S173*H173</f>
        <v>32.069047999999995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209</v>
      </c>
      <c r="AT173" s="154" t="s">
        <v>157</v>
      </c>
      <c r="AU173" s="154" t="s">
        <v>86</v>
      </c>
      <c r="AY173" s="14" t="s">
        <v>154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86</v>
      </c>
      <c r="BK173" s="156">
        <f>ROUND(I173*H173,3)</f>
        <v>0</v>
      </c>
      <c r="BL173" s="14" t="s">
        <v>209</v>
      </c>
      <c r="BM173" s="154" t="s">
        <v>1583</v>
      </c>
    </row>
    <row r="174" spans="1:65" s="12" customFormat="1" ht="26" customHeight="1">
      <c r="B174" s="131"/>
      <c r="D174" s="132" t="s">
        <v>72</v>
      </c>
      <c r="E174" s="133" t="s">
        <v>229</v>
      </c>
      <c r="F174" s="133" t="s">
        <v>1238</v>
      </c>
      <c r="J174" s="134"/>
      <c r="L174" s="131"/>
      <c r="M174" s="135"/>
      <c r="N174" s="136"/>
      <c r="O174" s="136"/>
      <c r="P174" s="137">
        <f>P175</f>
        <v>611.26400000000001</v>
      </c>
      <c r="Q174" s="136"/>
      <c r="R174" s="137">
        <f>R175</f>
        <v>0</v>
      </c>
      <c r="S174" s="136"/>
      <c r="T174" s="138">
        <f>T175</f>
        <v>0</v>
      </c>
      <c r="AR174" s="132" t="s">
        <v>155</v>
      </c>
      <c r="AT174" s="139" t="s">
        <v>72</v>
      </c>
      <c r="AU174" s="139" t="s">
        <v>73</v>
      </c>
      <c r="AY174" s="132" t="s">
        <v>154</v>
      </c>
      <c r="BK174" s="140">
        <f>BK175</f>
        <v>0</v>
      </c>
    </row>
    <row r="175" spans="1:65" s="12" customFormat="1" ht="23" customHeight="1">
      <c r="B175" s="131"/>
      <c r="D175" s="132" t="s">
        <v>72</v>
      </c>
      <c r="E175" s="141" t="s">
        <v>1261</v>
      </c>
      <c r="F175" s="141" t="s">
        <v>1584</v>
      </c>
      <c r="J175" s="142"/>
      <c r="L175" s="131"/>
      <c r="M175" s="135"/>
      <c r="N175" s="136"/>
      <c r="O175" s="136"/>
      <c r="P175" s="137">
        <f>P176</f>
        <v>611.26400000000001</v>
      </c>
      <c r="Q175" s="136"/>
      <c r="R175" s="137">
        <f>R176</f>
        <v>0</v>
      </c>
      <c r="S175" s="136"/>
      <c r="T175" s="138">
        <f>T176</f>
        <v>0</v>
      </c>
      <c r="AR175" s="132" t="s">
        <v>155</v>
      </c>
      <c r="AT175" s="139" t="s">
        <v>72</v>
      </c>
      <c r="AU175" s="139" t="s">
        <v>80</v>
      </c>
      <c r="AY175" s="132" t="s">
        <v>154</v>
      </c>
      <c r="BK175" s="140">
        <f>BK176</f>
        <v>0</v>
      </c>
    </row>
    <row r="176" spans="1:65" s="2" customFormat="1" ht="16.5" customHeight="1">
      <c r="A176" s="26"/>
      <c r="B176" s="143"/>
      <c r="C176" s="144" t="s">
        <v>287</v>
      </c>
      <c r="D176" s="144" t="s">
        <v>157</v>
      </c>
      <c r="E176" s="145" t="s">
        <v>1585</v>
      </c>
      <c r="F176" s="146" t="s">
        <v>1586</v>
      </c>
      <c r="G176" s="147" t="s">
        <v>159</v>
      </c>
      <c r="H176" s="148">
        <v>1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611.26400000000001</v>
      </c>
      <c r="P176" s="152">
        <f>O176*H176</f>
        <v>611.26400000000001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409</v>
      </c>
      <c r="AT176" s="154" t="s">
        <v>157</v>
      </c>
      <c r="AU176" s="154" t="s">
        <v>86</v>
      </c>
      <c r="AY176" s="14" t="s">
        <v>154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86</v>
      </c>
      <c r="BK176" s="156">
        <f>ROUND(I176*H176,3)</f>
        <v>0</v>
      </c>
      <c r="BL176" s="14" t="s">
        <v>409</v>
      </c>
      <c r="BM176" s="154" t="s">
        <v>1587</v>
      </c>
    </row>
    <row r="177" spans="1:65" s="12" customFormat="1" ht="26" customHeight="1">
      <c r="B177" s="131"/>
      <c r="D177" s="132" t="s">
        <v>72</v>
      </c>
      <c r="E177" s="133" t="s">
        <v>621</v>
      </c>
      <c r="F177" s="133" t="s">
        <v>622</v>
      </c>
      <c r="J177" s="134"/>
      <c r="L177" s="131"/>
      <c r="M177" s="135"/>
      <c r="N177" s="136"/>
      <c r="O177" s="136"/>
      <c r="P177" s="137">
        <f>P178</f>
        <v>122.96000000000001</v>
      </c>
      <c r="Q177" s="136"/>
      <c r="R177" s="137">
        <f>R178</f>
        <v>0</v>
      </c>
      <c r="S177" s="136"/>
      <c r="T177" s="138">
        <f>T178</f>
        <v>0</v>
      </c>
      <c r="AR177" s="132" t="s">
        <v>160</v>
      </c>
      <c r="AT177" s="139" t="s">
        <v>72</v>
      </c>
      <c r="AU177" s="139" t="s">
        <v>73</v>
      </c>
      <c r="AY177" s="132" t="s">
        <v>154</v>
      </c>
      <c r="BK177" s="140">
        <f>BK178</f>
        <v>0</v>
      </c>
    </row>
    <row r="178" spans="1:65" s="2" customFormat="1" ht="16.5" customHeight="1">
      <c r="A178" s="26"/>
      <c r="B178" s="143"/>
      <c r="C178" s="144" t="s">
        <v>291</v>
      </c>
      <c r="D178" s="144" t="s">
        <v>157</v>
      </c>
      <c r="E178" s="145" t="s">
        <v>624</v>
      </c>
      <c r="F178" s="146" t="s">
        <v>625</v>
      </c>
      <c r="G178" s="147" t="s">
        <v>626</v>
      </c>
      <c r="H178" s="148">
        <v>116</v>
      </c>
      <c r="I178" s="148"/>
      <c r="J178" s="148"/>
      <c r="K178" s="149"/>
      <c r="L178" s="27"/>
      <c r="M178" s="166" t="s">
        <v>1</v>
      </c>
      <c r="N178" s="167" t="s">
        <v>39</v>
      </c>
      <c r="O178" s="168">
        <v>1.06</v>
      </c>
      <c r="P178" s="168">
        <f>O178*H178</f>
        <v>122.96000000000001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627</v>
      </c>
      <c r="AT178" s="154" t="s">
        <v>157</v>
      </c>
      <c r="AU178" s="154" t="s">
        <v>80</v>
      </c>
      <c r="AY178" s="14" t="s">
        <v>154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86</v>
      </c>
      <c r="BK178" s="156">
        <f>ROUND(I178*H178,3)</f>
        <v>0</v>
      </c>
      <c r="BL178" s="14" t="s">
        <v>627</v>
      </c>
      <c r="BM178" s="154" t="s">
        <v>1588</v>
      </c>
    </row>
    <row r="179" spans="1:65" s="2" customFormat="1" ht="7" customHeight="1">
      <c r="A179" s="26"/>
      <c r="B179" s="41"/>
      <c r="C179" s="42"/>
      <c r="D179" s="42"/>
      <c r="E179" s="42"/>
      <c r="F179" s="42"/>
      <c r="G179" s="42"/>
      <c r="H179" s="42"/>
      <c r="I179" s="42"/>
      <c r="J179" s="42"/>
      <c r="K179" s="42"/>
      <c r="L179" s="27"/>
      <c r="M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</row>
  </sheetData>
  <autoFilter ref="C130:K178" xr:uid="{00000000-0009-0000-0000-000004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55"/>
  <sheetViews>
    <sheetView showGridLines="0" topLeftCell="A100" workbookViewId="0">
      <selection activeCell="I132" sqref="I132:J256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1589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17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22</v>
      </c>
      <c r="F17" s="26"/>
      <c r="G17" s="26"/>
      <c r="H17" s="26"/>
      <c r="I17" s="23" t="s">
        <v>23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ROUND((SUM(BE129:BE254)),  2)</f>
        <v>0</v>
      </c>
      <c r="G35" s="26"/>
      <c r="H35" s="26"/>
      <c r="I35" s="100">
        <v>0.2</v>
      </c>
      <c r="J35" s="99">
        <f>ROUND(((SUM(BE129:BE254))*I35),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ROUND((SUM(BF129:BF254)),  2)</f>
        <v>0</v>
      </c>
      <c r="G36" s="26"/>
      <c r="H36" s="26"/>
      <c r="I36" s="100">
        <v>0.2</v>
      </c>
      <c r="J36" s="99">
        <f>ROUND(((SUM(BF129:BF254))*I36),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ROUND((SUM(BG129:BG254)),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ROUND((SUM(BH129:BH254)),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ROUND((SUM(BI129:BI254)),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001.6 - 6. časť ZTI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>Trebišov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20" customHeight="1">
      <c r="B100" s="116"/>
      <c r="D100" s="117" t="s">
        <v>630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9" customFormat="1" ht="25" customHeight="1">
      <c r="B101" s="112"/>
      <c r="D101" s="113" t="s">
        <v>127</v>
      </c>
      <c r="E101" s="114"/>
      <c r="F101" s="114"/>
      <c r="G101" s="114"/>
      <c r="H101" s="114"/>
      <c r="I101" s="114"/>
      <c r="J101" s="115">
        <f>J134</f>
        <v>0</v>
      </c>
      <c r="L101" s="112"/>
    </row>
    <row r="102" spans="1:47" s="10" customFormat="1" ht="20" customHeight="1">
      <c r="B102" s="116"/>
      <c r="D102" s="117" t="s">
        <v>1590</v>
      </c>
      <c r="E102" s="118"/>
      <c r="F102" s="118"/>
      <c r="G102" s="118"/>
      <c r="H102" s="118"/>
      <c r="I102" s="118"/>
      <c r="J102" s="119">
        <f>J135</f>
        <v>0</v>
      </c>
      <c r="L102" s="116"/>
    </row>
    <row r="103" spans="1:47" s="10" customFormat="1" ht="20" customHeight="1">
      <c r="B103" s="116"/>
      <c r="D103" s="117" t="s">
        <v>1591</v>
      </c>
      <c r="E103" s="118"/>
      <c r="F103" s="118"/>
      <c r="G103" s="118"/>
      <c r="H103" s="118"/>
      <c r="I103" s="118"/>
      <c r="J103" s="119">
        <f>J163</f>
        <v>0</v>
      </c>
      <c r="L103" s="116"/>
    </row>
    <row r="104" spans="1:47" s="10" customFormat="1" ht="20" customHeight="1">
      <c r="B104" s="116"/>
      <c r="D104" s="117" t="s">
        <v>1592</v>
      </c>
      <c r="E104" s="118"/>
      <c r="F104" s="118"/>
      <c r="G104" s="118"/>
      <c r="H104" s="118"/>
      <c r="I104" s="118"/>
      <c r="J104" s="119">
        <f>J190</f>
        <v>0</v>
      </c>
      <c r="L104" s="116"/>
    </row>
    <row r="105" spans="1:47" s="10" customFormat="1" ht="20" customHeight="1">
      <c r="B105" s="116"/>
      <c r="D105" s="117" t="s">
        <v>130</v>
      </c>
      <c r="E105" s="118"/>
      <c r="F105" s="118"/>
      <c r="G105" s="118"/>
      <c r="H105" s="118"/>
      <c r="I105" s="118"/>
      <c r="J105" s="119">
        <f>J193</f>
        <v>0</v>
      </c>
      <c r="L105" s="116"/>
    </row>
    <row r="106" spans="1:47" s="9" customFormat="1" ht="25" customHeight="1">
      <c r="B106" s="112"/>
      <c r="D106" s="113" t="s">
        <v>1593</v>
      </c>
      <c r="E106" s="114"/>
      <c r="F106" s="114"/>
      <c r="G106" s="114"/>
      <c r="H106" s="114"/>
      <c r="I106" s="114"/>
      <c r="J106" s="115">
        <f>J208</f>
        <v>0</v>
      </c>
      <c r="L106" s="112"/>
    </row>
    <row r="107" spans="1:47" s="10" customFormat="1" ht="20" customHeight="1">
      <c r="B107" s="116"/>
      <c r="D107" s="117" t="s">
        <v>1594</v>
      </c>
      <c r="E107" s="118"/>
      <c r="F107" s="118"/>
      <c r="G107" s="118"/>
      <c r="H107" s="118"/>
      <c r="I107" s="118"/>
      <c r="J107" s="119">
        <f>J209</f>
        <v>0</v>
      </c>
      <c r="L107" s="116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7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7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5" customHeight="1">
      <c r="A114" s="26"/>
      <c r="B114" s="27"/>
      <c r="C114" s="18" t="s">
        <v>140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12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7" t="str">
        <f>E7</f>
        <v>Obnova mestskej plavárne v Trebišove 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113</v>
      </c>
      <c r="L118" s="17"/>
    </row>
    <row r="119" spans="1:31" s="2" customFormat="1" ht="16.5" customHeight="1">
      <c r="A119" s="26"/>
      <c r="B119" s="27"/>
      <c r="C119" s="26"/>
      <c r="D119" s="26"/>
      <c r="E119" s="217" t="s">
        <v>114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115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1" t="str">
        <f>E11</f>
        <v>001.6 - 6. časť ZTI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7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16</v>
      </c>
      <c r="D123" s="26"/>
      <c r="E123" s="26"/>
      <c r="F123" s="21" t="str">
        <f>F14</f>
        <v>Trebišov</v>
      </c>
      <c r="G123" s="26"/>
      <c r="H123" s="26"/>
      <c r="I123" s="23" t="s">
        <v>18</v>
      </c>
      <c r="J123" s="49" t="str">
        <f>IF(J14="","",J14)</f>
        <v>9. 8. 2019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43.25" customHeight="1">
      <c r="A125" s="26"/>
      <c r="B125" s="27"/>
      <c r="C125" s="23" t="s">
        <v>20</v>
      </c>
      <c r="D125" s="26"/>
      <c r="E125" s="26"/>
      <c r="F125" s="21" t="str">
        <f>E17</f>
        <v>mesto Trebišov</v>
      </c>
      <c r="G125" s="26"/>
      <c r="H125" s="26"/>
      <c r="I125" s="23" t="s">
        <v>26</v>
      </c>
      <c r="J125" s="24" t="str">
        <f>E23</f>
        <v>patrikpanda s.r.o., Ing.arch.Panda,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5" customHeight="1">
      <c r="A126" s="26"/>
      <c r="B126" s="27"/>
      <c r="C126" s="23" t="s">
        <v>24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2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141</v>
      </c>
      <c r="D128" s="123" t="s">
        <v>58</v>
      </c>
      <c r="E128" s="123" t="s">
        <v>54</v>
      </c>
      <c r="F128" s="123" t="s">
        <v>55</v>
      </c>
      <c r="G128" s="123" t="s">
        <v>142</v>
      </c>
      <c r="H128" s="123" t="s">
        <v>143</v>
      </c>
      <c r="I128" s="123" t="s">
        <v>144</v>
      </c>
      <c r="J128" s="124" t="s">
        <v>119</v>
      </c>
      <c r="K128" s="125" t="s">
        <v>145</v>
      </c>
      <c r="L128" s="126"/>
      <c r="M128" s="56" t="s">
        <v>1</v>
      </c>
      <c r="N128" s="57" t="s">
        <v>37</v>
      </c>
      <c r="O128" s="57" t="s">
        <v>146</v>
      </c>
      <c r="P128" s="57" t="s">
        <v>147</v>
      </c>
      <c r="Q128" s="57" t="s">
        <v>148</v>
      </c>
      <c r="R128" s="57" t="s">
        <v>149</v>
      </c>
      <c r="S128" s="57" t="s">
        <v>150</v>
      </c>
      <c r="T128" s="58" t="s">
        <v>151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3" customHeight="1">
      <c r="A129" s="26"/>
      <c r="B129" s="27"/>
      <c r="C129" s="63" t="s">
        <v>120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P130+P134+P208</f>
        <v>2908.0316349999998</v>
      </c>
      <c r="Q129" s="60"/>
      <c r="R129" s="128">
        <f>R130+R134+R208</f>
        <v>2.3197867403099997</v>
      </c>
      <c r="S129" s="60"/>
      <c r="T129" s="129">
        <f>T130+T134+T208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121</v>
      </c>
      <c r="BK129" s="130">
        <f>BK130+BK134+BK208</f>
        <v>0</v>
      </c>
    </row>
    <row r="130" spans="1:65" s="12" customFormat="1" ht="26" customHeight="1">
      <c r="B130" s="131"/>
      <c r="D130" s="132" t="s">
        <v>72</v>
      </c>
      <c r="E130" s="133" t="s">
        <v>152</v>
      </c>
      <c r="F130" s="133" t="s">
        <v>153</v>
      </c>
      <c r="J130" s="134">
        <f>BK130</f>
        <v>0</v>
      </c>
      <c r="L130" s="131"/>
      <c r="M130" s="135"/>
      <c r="N130" s="136"/>
      <c r="O130" s="136"/>
      <c r="P130" s="137">
        <f>P131</f>
        <v>2303.9865</v>
      </c>
      <c r="Q130" s="136"/>
      <c r="R130" s="137">
        <f>R131</f>
        <v>0</v>
      </c>
      <c r="S130" s="136"/>
      <c r="T130" s="138">
        <f>T131</f>
        <v>0</v>
      </c>
      <c r="AR130" s="132" t="s">
        <v>80</v>
      </c>
      <c r="AT130" s="139" t="s">
        <v>72</v>
      </c>
      <c r="AU130" s="139" t="s">
        <v>73</v>
      </c>
      <c r="AY130" s="132" t="s">
        <v>154</v>
      </c>
      <c r="BK130" s="140">
        <f>BK131</f>
        <v>0</v>
      </c>
    </row>
    <row r="131" spans="1:65" s="12" customFormat="1" ht="23" customHeight="1">
      <c r="B131" s="131"/>
      <c r="D131" s="132" t="s">
        <v>72</v>
      </c>
      <c r="E131" s="141" t="s">
        <v>80</v>
      </c>
      <c r="F131" s="141" t="s">
        <v>633</v>
      </c>
      <c r="J131" s="142">
        <f>BK131</f>
        <v>0</v>
      </c>
      <c r="L131" s="131"/>
      <c r="M131" s="135"/>
      <c r="N131" s="136"/>
      <c r="O131" s="136"/>
      <c r="P131" s="137">
        <f>SUM(P132:P133)</f>
        <v>2303.9865</v>
      </c>
      <c r="Q131" s="136"/>
      <c r="R131" s="137">
        <f>SUM(R132:R133)</f>
        <v>0</v>
      </c>
      <c r="S131" s="136"/>
      <c r="T131" s="138">
        <f>SUM(T132:T133)</f>
        <v>0</v>
      </c>
      <c r="AR131" s="132" t="s">
        <v>80</v>
      </c>
      <c r="AT131" s="139" t="s">
        <v>72</v>
      </c>
      <c r="AU131" s="139" t="s">
        <v>80</v>
      </c>
      <c r="AY131" s="132" t="s">
        <v>154</v>
      </c>
      <c r="BK131" s="140">
        <f>SUM(BK132:BK133)</f>
        <v>0</v>
      </c>
    </row>
    <row r="132" spans="1:65" s="2" customFormat="1" ht="24" customHeight="1">
      <c r="A132" s="26"/>
      <c r="B132" s="143"/>
      <c r="C132" s="144" t="s">
        <v>80</v>
      </c>
      <c r="D132" s="144" t="s">
        <v>157</v>
      </c>
      <c r="E132" s="145" t="s">
        <v>634</v>
      </c>
      <c r="F132" s="146" t="s">
        <v>635</v>
      </c>
      <c r="G132" s="147" t="s">
        <v>636</v>
      </c>
      <c r="H132" s="148">
        <v>304.5</v>
      </c>
      <c r="I132" s="148"/>
      <c r="J132" s="148"/>
      <c r="K132" s="149"/>
      <c r="L132" s="27"/>
      <c r="M132" s="150" t="s">
        <v>1</v>
      </c>
      <c r="N132" s="151" t="s">
        <v>39</v>
      </c>
      <c r="O132" s="152">
        <v>7.2869999999999999</v>
      </c>
      <c r="P132" s="152">
        <f>O132*H132</f>
        <v>2218.8915000000002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4" t="s">
        <v>160</v>
      </c>
      <c r="AT132" s="154" t="s">
        <v>157</v>
      </c>
      <c r="AU132" s="154" t="s">
        <v>86</v>
      </c>
      <c r="AY132" s="14" t="s">
        <v>154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86</v>
      </c>
      <c r="BK132" s="156">
        <f>ROUND(I132*H132,3)</f>
        <v>0</v>
      </c>
      <c r="BL132" s="14" t="s">
        <v>160</v>
      </c>
      <c r="BM132" s="154" t="s">
        <v>86</v>
      </c>
    </row>
    <row r="133" spans="1:65" s="2" customFormat="1" ht="16.5" customHeight="1">
      <c r="A133" s="26"/>
      <c r="B133" s="143"/>
      <c r="C133" s="144" t="s">
        <v>86</v>
      </c>
      <c r="D133" s="144" t="s">
        <v>157</v>
      </c>
      <c r="E133" s="145" t="s">
        <v>1595</v>
      </c>
      <c r="F133" s="146" t="s">
        <v>1596</v>
      </c>
      <c r="G133" s="147" t="s">
        <v>636</v>
      </c>
      <c r="H133" s="148">
        <v>305</v>
      </c>
      <c r="I133" s="148"/>
      <c r="J133" s="148"/>
      <c r="K133" s="149"/>
      <c r="L133" s="27"/>
      <c r="M133" s="150" t="s">
        <v>1</v>
      </c>
      <c r="N133" s="151" t="s">
        <v>39</v>
      </c>
      <c r="O133" s="152">
        <v>0.27900000000000003</v>
      </c>
      <c r="P133" s="152">
        <f>O133*H133</f>
        <v>85.095000000000013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4" t="s">
        <v>160</v>
      </c>
      <c r="AT133" s="154" t="s">
        <v>157</v>
      </c>
      <c r="AU133" s="154" t="s">
        <v>86</v>
      </c>
      <c r="AY133" s="14" t="s">
        <v>154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86</v>
      </c>
      <c r="BK133" s="156">
        <f>ROUND(I133*H133,3)</f>
        <v>0</v>
      </c>
      <c r="BL133" s="14" t="s">
        <v>160</v>
      </c>
      <c r="BM133" s="154" t="s">
        <v>160</v>
      </c>
    </row>
    <row r="134" spans="1:65" s="12" customFormat="1" ht="26" customHeight="1">
      <c r="B134" s="131"/>
      <c r="D134" s="132" t="s">
        <v>72</v>
      </c>
      <c r="E134" s="133" t="s">
        <v>334</v>
      </c>
      <c r="F134" s="133" t="s">
        <v>335</v>
      </c>
      <c r="J134" s="134"/>
      <c r="L134" s="131"/>
      <c r="M134" s="135"/>
      <c r="N134" s="136"/>
      <c r="O134" s="136"/>
      <c r="P134" s="137">
        <f>P135+P163+P190+P193</f>
        <v>604.04513499999985</v>
      </c>
      <c r="Q134" s="136"/>
      <c r="R134" s="137">
        <f>R135+R163+R190+R193</f>
        <v>1.8847867403099996</v>
      </c>
      <c r="S134" s="136"/>
      <c r="T134" s="138">
        <f>T135+T163+T190+T193</f>
        <v>0</v>
      </c>
      <c r="AR134" s="132" t="s">
        <v>86</v>
      </c>
      <c r="AT134" s="139" t="s">
        <v>72</v>
      </c>
      <c r="AU134" s="139" t="s">
        <v>73</v>
      </c>
      <c r="AY134" s="132" t="s">
        <v>154</v>
      </c>
      <c r="BK134" s="140">
        <f>BK135+BK163+BK190+BK193</f>
        <v>0</v>
      </c>
    </row>
    <row r="135" spans="1:65" s="12" customFormat="1" ht="23" customHeight="1">
      <c r="B135" s="131"/>
      <c r="D135" s="132" t="s">
        <v>72</v>
      </c>
      <c r="E135" s="141" t="s">
        <v>1597</v>
      </c>
      <c r="F135" s="141" t="s">
        <v>1598</v>
      </c>
      <c r="J135" s="142"/>
      <c r="L135" s="131"/>
      <c r="M135" s="135"/>
      <c r="N135" s="136"/>
      <c r="O135" s="136"/>
      <c r="P135" s="137">
        <f>SUM(P136:P162)</f>
        <v>297.34206499999993</v>
      </c>
      <c r="Q135" s="136"/>
      <c r="R135" s="137">
        <f>SUM(R136:R162)</f>
        <v>0.94160263999999982</v>
      </c>
      <c r="S135" s="136"/>
      <c r="T135" s="138">
        <f>SUM(T136:T162)</f>
        <v>0</v>
      </c>
      <c r="AR135" s="132" t="s">
        <v>86</v>
      </c>
      <c r="AT135" s="139" t="s">
        <v>72</v>
      </c>
      <c r="AU135" s="139" t="s">
        <v>80</v>
      </c>
      <c r="AY135" s="132" t="s">
        <v>154</v>
      </c>
      <c r="BK135" s="140">
        <f>SUM(BK136:BK162)</f>
        <v>0</v>
      </c>
    </row>
    <row r="136" spans="1:65" s="2" customFormat="1" ht="24" customHeight="1">
      <c r="A136" s="26"/>
      <c r="B136" s="143"/>
      <c r="C136" s="144" t="s">
        <v>155</v>
      </c>
      <c r="D136" s="144" t="s">
        <v>157</v>
      </c>
      <c r="E136" s="145" t="s">
        <v>1599</v>
      </c>
      <c r="F136" s="146" t="s">
        <v>1600</v>
      </c>
      <c r="G136" s="147" t="s">
        <v>159</v>
      </c>
      <c r="H136" s="148">
        <v>10</v>
      </c>
      <c r="I136" s="148"/>
      <c r="J136" s="148"/>
      <c r="K136" s="149"/>
      <c r="L136" s="27"/>
      <c r="M136" s="150" t="s">
        <v>1</v>
      </c>
      <c r="N136" s="151" t="s">
        <v>39</v>
      </c>
      <c r="O136" s="152">
        <v>1.3967099999999999</v>
      </c>
      <c r="P136" s="152">
        <f t="shared" ref="P136:P162" si="0">O136*H136</f>
        <v>13.967099999999999</v>
      </c>
      <c r="Q136" s="152">
        <v>2.18446E-3</v>
      </c>
      <c r="R136" s="152">
        <f t="shared" ref="R136:R162" si="1">Q136*H136</f>
        <v>2.1844599999999999E-2</v>
      </c>
      <c r="S136" s="152">
        <v>0</v>
      </c>
      <c r="T136" s="153">
        <f t="shared" ref="T136:T162" si="2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4" t="s">
        <v>209</v>
      </c>
      <c r="AT136" s="154" t="s">
        <v>157</v>
      </c>
      <c r="AU136" s="154" t="s">
        <v>86</v>
      </c>
      <c r="AY136" s="14" t="s">
        <v>154</v>
      </c>
      <c r="BE136" s="155">
        <f t="shared" ref="BE136:BE162" si="3">IF(N136="základná",J136,0)</f>
        <v>0</v>
      </c>
      <c r="BF136" s="155">
        <f t="shared" ref="BF136:BF162" si="4">IF(N136="znížená",J136,0)</f>
        <v>0</v>
      </c>
      <c r="BG136" s="155">
        <f t="shared" ref="BG136:BG162" si="5">IF(N136="zákl. prenesená",J136,0)</f>
        <v>0</v>
      </c>
      <c r="BH136" s="155">
        <f t="shared" ref="BH136:BH162" si="6">IF(N136="zníž. prenesená",J136,0)</f>
        <v>0</v>
      </c>
      <c r="BI136" s="155">
        <f t="shared" ref="BI136:BI162" si="7">IF(N136="nulová",J136,0)</f>
        <v>0</v>
      </c>
      <c r="BJ136" s="14" t="s">
        <v>86</v>
      </c>
      <c r="BK136" s="156">
        <f t="shared" ref="BK136:BK162" si="8">ROUND(I136*H136,3)</f>
        <v>0</v>
      </c>
      <c r="BL136" s="14" t="s">
        <v>209</v>
      </c>
      <c r="BM136" s="154" t="s">
        <v>172</v>
      </c>
    </row>
    <row r="137" spans="1:65" s="2" customFormat="1" ht="24" customHeight="1">
      <c r="A137" s="26"/>
      <c r="B137" s="143"/>
      <c r="C137" s="144" t="s">
        <v>160</v>
      </c>
      <c r="D137" s="144" t="s">
        <v>157</v>
      </c>
      <c r="E137" s="145" t="s">
        <v>1601</v>
      </c>
      <c r="F137" s="146" t="s">
        <v>2508</v>
      </c>
      <c r="G137" s="147" t="s">
        <v>175</v>
      </c>
      <c r="H137" s="148">
        <v>12</v>
      </c>
      <c r="I137" s="148"/>
      <c r="J137" s="148"/>
      <c r="K137" s="149"/>
      <c r="L137" s="27"/>
      <c r="M137" s="150" t="s">
        <v>1</v>
      </c>
      <c r="N137" s="151" t="s">
        <v>39</v>
      </c>
      <c r="O137" s="152">
        <v>0.73829999999999996</v>
      </c>
      <c r="P137" s="152">
        <f t="shared" si="0"/>
        <v>8.8596000000000004</v>
      </c>
      <c r="Q137" s="152">
        <v>2.1313399999999998E-3</v>
      </c>
      <c r="R137" s="152">
        <f t="shared" si="1"/>
        <v>2.5576079999999998E-2</v>
      </c>
      <c r="S137" s="152">
        <v>0</v>
      </c>
      <c r="T137" s="15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4" t="s">
        <v>209</v>
      </c>
      <c r="AT137" s="154" t="s">
        <v>157</v>
      </c>
      <c r="AU137" s="154" t="s">
        <v>86</v>
      </c>
      <c r="AY137" s="14" t="s">
        <v>154</v>
      </c>
      <c r="BE137" s="155">
        <f t="shared" si="3"/>
        <v>0</v>
      </c>
      <c r="BF137" s="155">
        <f t="shared" si="4"/>
        <v>0</v>
      </c>
      <c r="BG137" s="155">
        <f t="shared" si="5"/>
        <v>0</v>
      </c>
      <c r="BH137" s="155">
        <f t="shared" si="6"/>
        <v>0</v>
      </c>
      <c r="BI137" s="155">
        <f t="shared" si="7"/>
        <v>0</v>
      </c>
      <c r="BJ137" s="14" t="s">
        <v>86</v>
      </c>
      <c r="BK137" s="156">
        <f t="shared" si="8"/>
        <v>0</v>
      </c>
      <c r="BL137" s="14" t="s">
        <v>209</v>
      </c>
      <c r="BM137" s="154" t="s">
        <v>181</v>
      </c>
    </row>
    <row r="138" spans="1:65" s="2" customFormat="1" ht="24" customHeight="1">
      <c r="A138" s="26"/>
      <c r="B138" s="143"/>
      <c r="C138" s="144" t="s">
        <v>168</v>
      </c>
      <c r="D138" s="144" t="s">
        <v>157</v>
      </c>
      <c r="E138" s="145" t="s">
        <v>1602</v>
      </c>
      <c r="F138" s="146" t="s">
        <v>2509</v>
      </c>
      <c r="G138" s="147" t="s">
        <v>175</v>
      </c>
      <c r="H138" s="148">
        <v>8</v>
      </c>
      <c r="I138" s="148"/>
      <c r="J138" s="148"/>
      <c r="K138" s="149"/>
      <c r="L138" s="27"/>
      <c r="M138" s="150" t="s">
        <v>1</v>
      </c>
      <c r="N138" s="151" t="s">
        <v>39</v>
      </c>
      <c r="O138" s="152">
        <v>0.76466000000000001</v>
      </c>
      <c r="P138" s="152">
        <f t="shared" si="0"/>
        <v>6.1172800000000001</v>
      </c>
      <c r="Q138" s="152">
        <v>2.5847000000000001E-3</v>
      </c>
      <c r="R138" s="152">
        <f t="shared" si="1"/>
        <v>2.0677600000000001E-2</v>
      </c>
      <c r="S138" s="152">
        <v>0</v>
      </c>
      <c r="T138" s="15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4" t="s">
        <v>209</v>
      </c>
      <c r="AT138" s="154" t="s">
        <v>157</v>
      </c>
      <c r="AU138" s="154" t="s">
        <v>86</v>
      </c>
      <c r="AY138" s="14" t="s">
        <v>154</v>
      </c>
      <c r="BE138" s="155">
        <f t="shared" si="3"/>
        <v>0</v>
      </c>
      <c r="BF138" s="155">
        <f t="shared" si="4"/>
        <v>0</v>
      </c>
      <c r="BG138" s="155">
        <f t="shared" si="5"/>
        <v>0</v>
      </c>
      <c r="BH138" s="155">
        <f t="shared" si="6"/>
        <v>0</v>
      </c>
      <c r="BI138" s="155">
        <f t="shared" si="7"/>
        <v>0</v>
      </c>
      <c r="BJ138" s="14" t="s">
        <v>86</v>
      </c>
      <c r="BK138" s="156">
        <f t="shared" si="8"/>
        <v>0</v>
      </c>
      <c r="BL138" s="14" t="s">
        <v>209</v>
      </c>
      <c r="BM138" s="154" t="s">
        <v>189</v>
      </c>
    </row>
    <row r="139" spans="1:65" s="2" customFormat="1" ht="16.5" customHeight="1">
      <c r="A139" s="26"/>
      <c r="B139" s="143"/>
      <c r="C139" s="144" t="s">
        <v>172</v>
      </c>
      <c r="D139" s="144" t="s">
        <v>157</v>
      </c>
      <c r="E139" s="145" t="s">
        <v>1603</v>
      </c>
      <c r="F139" s="146" t="s">
        <v>2510</v>
      </c>
      <c r="G139" s="147" t="s">
        <v>175</v>
      </c>
      <c r="H139" s="148">
        <v>46</v>
      </c>
      <c r="I139" s="148"/>
      <c r="J139" s="148"/>
      <c r="K139" s="149"/>
      <c r="L139" s="27"/>
      <c r="M139" s="150" t="s">
        <v>1</v>
      </c>
      <c r="N139" s="151" t="s">
        <v>39</v>
      </c>
      <c r="O139" s="152">
        <v>0.37822</v>
      </c>
      <c r="P139" s="152">
        <f t="shared" si="0"/>
        <v>17.398119999999999</v>
      </c>
      <c r="Q139" s="152">
        <v>1.5300299999999999E-3</v>
      </c>
      <c r="R139" s="152">
        <f t="shared" si="1"/>
        <v>7.0381379999999993E-2</v>
      </c>
      <c r="S139" s="152">
        <v>0</v>
      </c>
      <c r="T139" s="15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4" t="s">
        <v>209</v>
      </c>
      <c r="AT139" s="154" t="s">
        <v>157</v>
      </c>
      <c r="AU139" s="154" t="s">
        <v>86</v>
      </c>
      <c r="AY139" s="14" t="s">
        <v>154</v>
      </c>
      <c r="BE139" s="155">
        <f t="shared" si="3"/>
        <v>0</v>
      </c>
      <c r="BF139" s="155">
        <f t="shared" si="4"/>
        <v>0</v>
      </c>
      <c r="BG139" s="155">
        <f t="shared" si="5"/>
        <v>0</v>
      </c>
      <c r="BH139" s="155">
        <f t="shared" si="6"/>
        <v>0</v>
      </c>
      <c r="BI139" s="155">
        <f t="shared" si="7"/>
        <v>0</v>
      </c>
      <c r="BJ139" s="14" t="s">
        <v>86</v>
      </c>
      <c r="BK139" s="156">
        <f t="shared" si="8"/>
        <v>0</v>
      </c>
      <c r="BL139" s="14" t="s">
        <v>209</v>
      </c>
      <c r="BM139" s="154" t="s">
        <v>196</v>
      </c>
    </row>
    <row r="140" spans="1:65" s="2" customFormat="1" ht="16.5" customHeight="1">
      <c r="A140" s="26"/>
      <c r="B140" s="143"/>
      <c r="C140" s="144" t="s">
        <v>177</v>
      </c>
      <c r="D140" s="144" t="s">
        <v>157</v>
      </c>
      <c r="E140" s="145" t="s">
        <v>1604</v>
      </c>
      <c r="F140" s="146" t="s">
        <v>2511</v>
      </c>
      <c r="G140" s="147" t="s">
        <v>175</v>
      </c>
      <c r="H140" s="148">
        <v>83.5</v>
      </c>
      <c r="I140" s="148"/>
      <c r="J140" s="148"/>
      <c r="K140" s="149"/>
      <c r="L140" s="27"/>
      <c r="M140" s="150" t="s">
        <v>1</v>
      </c>
      <c r="N140" s="151" t="s">
        <v>39</v>
      </c>
      <c r="O140" s="152">
        <v>0.43353000000000003</v>
      </c>
      <c r="P140" s="152">
        <f t="shared" si="0"/>
        <v>36.199755000000003</v>
      </c>
      <c r="Q140" s="152">
        <v>1.97605E-3</v>
      </c>
      <c r="R140" s="152">
        <f t="shared" si="1"/>
        <v>0.165000175</v>
      </c>
      <c r="S140" s="152">
        <v>0</v>
      </c>
      <c r="T140" s="15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209</v>
      </c>
      <c r="AT140" s="154" t="s">
        <v>157</v>
      </c>
      <c r="AU140" s="154" t="s">
        <v>86</v>
      </c>
      <c r="AY140" s="14" t="s">
        <v>154</v>
      </c>
      <c r="BE140" s="155">
        <f t="shared" si="3"/>
        <v>0</v>
      </c>
      <c r="BF140" s="155">
        <f t="shared" si="4"/>
        <v>0</v>
      </c>
      <c r="BG140" s="155">
        <f t="shared" si="5"/>
        <v>0</v>
      </c>
      <c r="BH140" s="155">
        <f t="shared" si="6"/>
        <v>0</v>
      </c>
      <c r="BI140" s="155">
        <f t="shared" si="7"/>
        <v>0</v>
      </c>
      <c r="BJ140" s="14" t="s">
        <v>86</v>
      </c>
      <c r="BK140" s="156">
        <f t="shared" si="8"/>
        <v>0</v>
      </c>
      <c r="BL140" s="14" t="s">
        <v>209</v>
      </c>
      <c r="BM140" s="154" t="s">
        <v>202</v>
      </c>
    </row>
    <row r="141" spans="1:65" s="2" customFormat="1" ht="16.5" customHeight="1">
      <c r="A141" s="26"/>
      <c r="B141" s="143"/>
      <c r="C141" s="144" t="s">
        <v>181</v>
      </c>
      <c r="D141" s="144" t="s">
        <v>157</v>
      </c>
      <c r="E141" s="145" t="s">
        <v>1605</v>
      </c>
      <c r="F141" s="146" t="s">
        <v>2512</v>
      </c>
      <c r="G141" s="147" t="s">
        <v>175</v>
      </c>
      <c r="H141" s="148">
        <v>41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0.56435000000000002</v>
      </c>
      <c r="P141" s="152">
        <f t="shared" si="0"/>
        <v>23.138349999999999</v>
      </c>
      <c r="Q141" s="152">
        <v>3.2571599999999998E-3</v>
      </c>
      <c r="R141" s="152">
        <f t="shared" si="1"/>
        <v>0.13354356000000001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209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209</v>
      </c>
      <c r="BM141" s="154" t="s">
        <v>209</v>
      </c>
    </row>
    <row r="142" spans="1:65" s="2" customFormat="1" ht="16.5" customHeight="1">
      <c r="A142" s="26"/>
      <c r="B142" s="143"/>
      <c r="C142" s="144" t="s">
        <v>184</v>
      </c>
      <c r="D142" s="144" t="s">
        <v>157</v>
      </c>
      <c r="E142" s="145" t="s">
        <v>1606</v>
      </c>
      <c r="F142" s="146" t="s">
        <v>2513</v>
      </c>
      <c r="G142" s="147" t="s">
        <v>175</v>
      </c>
      <c r="H142" s="148">
        <v>26.5</v>
      </c>
      <c r="I142" s="148"/>
      <c r="J142" s="148"/>
      <c r="K142" s="149"/>
      <c r="L142" s="27"/>
      <c r="M142" s="150" t="s">
        <v>1</v>
      </c>
      <c r="N142" s="151" t="s">
        <v>39</v>
      </c>
      <c r="O142" s="152">
        <v>0.71255000000000002</v>
      </c>
      <c r="P142" s="152">
        <f t="shared" si="0"/>
        <v>18.882574999999999</v>
      </c>
      <c r="Q142" s="152">
        <v>4.58962E-3</v>
      </c>
      <c r="R142" s="152">
        <f t="shared" si="1"/>
        <v>0.12162493000000001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209</v>
      </c>
      <c r="AT142" s="154" t="s">
        <v>157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209</v>
      </c>
      <c r="BM142" s="154" t="s">
        <v>217</v>
      </c>
    </row>
    <row r="143" spans="1:65" s="2" customFormat="1" ht="16.5" customHeight="1">
      <c r="A143" s="26"/>
      <c r="B143" s="143"/>
      <c r="C143" s="144" t="s">
        <v>189</v>
      </c>
      <c r="D143" s="144" t="s">
        <v>157</v>
      </c>
      <c r="E143" s="145" t="s">
        <v>1606</v>
      </c>
      <c r="F143" s="146" t="s">
        <v>2513</v>
      </c>
      <c r="G143" s="147" t="s">
        <v>175</v>
      </c>
      <c r="H143" s="148">
        <v>6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0.71255000000000002</v>
      </c>
      <c r="P143" s="152">
        <f t="shared" si="0"/>
        <v>4.2752999999999997</v>
      </c>
      <c r="Q143" s="152">
        <v>4.58962E-3</v>
      </c>
      <c r="R143" s="152">
        <f t="shared" si="1"/>
        <v>2.7537720000000002E-2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209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209</v>
      </c>
      <c r="BM143" s="154" t="s">
        <v>7</v>
      </c>
    </row>
    <row r="144" spans="1:65" s="2" customFormat="1" ht="24" customHeight="1">
      <c r="A144" s="26"/>
      <c r="B144" s="143"/>
      <c r="C144" s="144" t="s">
        <v>193</v>
      </c>
      <c r="D144" s="144" t="s">
        <v>157</v>
      </c>
      <c r="E144" s="145" t="s">
        <v>1607</v>
      </c>
      <c r="F144" s="146" t="s">
        <v>2514</v>
      </c>
      <c r="G144" s="147" t="s">
        <v>175</v>
      </c>
      <c r="H144" s="148">
        <v>5</v>
      </c>
      <c r="I144" s="148"/>
      <c r="J144" s="148"/>
      <c r="K144" s="149"/>
      <c r="L144" s="27"/>
      <c r="M144" s="150" t="s">
        <v>1</v>
      </c>
      <c r="N144" s="151" t="s">
        <v>39</v>
      </c>
      <c r="O144" s="152">
        <v>0</v>
      </c>
      <c r="P144" s="152">
        <f t="shared" si="0"/>
        <v>0</v>
      </c>
      <c r="Q144" s="152">
        <v>2.0600000000000002E-3</v>
      </c>
      <c r="R144" s="152">
        <f t="shared" si="1"/>
        <v>1.03E-2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209</v>
      </c>
      <c r="AT144" s="154" t="s">
        <v>157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209</v>
      </c>
      <c r="BM144" s="154" t="s">
        <v>234</v>
      </c>
    </row>
    <row r="145" spans="1:65" s="2" customFormat="1" ht="24" customHeight="1">
      <c r="A145" s="26"/>
      <c r="B145" s="143"/>
      <c r="C145" s="144" t="s">
        <v>196</v>
      </c>
      <c r="D145" s="144" t="s">
        <v>157</v>
      </c>
      <c r="E145" s="145" t="s">
        <v>1608</v>
      </c>
      <c r="F145" s="146" t="s">
        <v>2515</v>
      </c>
      <c r="G145" s="147" t="s">
        <v>175</v>
      </c>
      <c r="H145" s="148">
        <v>100</v>
      </c>
      <c r="I145" s="148"/>
      <c r="J145" s="148"/>
      <c r="K145" s="149"/>
      <c r="L145" s="27"/>
      <c r="M145" s="150" t="s">
        <v>1</v>
      </c>
      <c r="N145" s="151" t="s">
        <v>39</v>
      </c>
      <c r="O145" s="152">
        <v>0.97397999999999996</v>
      </c>
      <c r="P145" s="152">
        <f t="shared" si="0"/>
        <v>97.397999999999996</v>
      </c>
      <c r="Q145" s="152">
        <v>2.09538E-3</v>
      </c>
      <c r="R145" s="152">
        <f t="shared" si="1"/>
        <v>0.209538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209</v>
      </c>
      <c r="AT145" s="154" t="s">
        <v>157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209</v>
      </c>
      <c r="BM145" s="154" t="s">
        <v>242</v>
      </c>
    </row>
    <row r="146" spans="1:65" s="2" customFormat="1" ht="24" customHeight="1">
      <c r="A146" s="26"/>
      <c r="B146" s="143"/>
      <c r="C146" s="144" t="s">
        <v>199</v>
      </c>
      <c r="D146" s="144" t="s">
        <v>157</v>
      </c>
      <c r="E146" s="145" t="s">
        <v>1609</v>
      </c>
      <c r="F146" s="146" t="s">
        <v>2516</v>
      </c>
      <c r="G146" s="147" t="s">
        <v>175</v>
      </c>
      <c r="H146" s="148">
        <v>14</v>
      </c>
      <c r="I146" s="148"/>
      <c r="J146" s="148"/>
      <c r="K146" s="149"/>
      <c r="L146" s="27"/>
      <c r="M146" s="150" t="s">
        <v>1</v>
      </c>
      <c r="N146" s="151" t="s">
        <v>39</v>
      </c>
      <c r="O146" s="152">
        <v>0</v>
      </c>
      <c r="P146" s="152">
        <f t="shared" si="0"/>
        <v>0</v>
      </c>
      <c r="Q146" s="152">
        <v>2.6199999999999999E-3</v>
      </c>
      <c r="R146" s="152">
        <f t="shared" si="1"/>
        <v>3.6679999999999997E-2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209</v>
      </c>
      <c r="AT146" s="154" t="s">
        <v>157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209</v>
      </c>
      <c r="BM146" s="154" t="s">
        <v>251</v>
      </c>
    </row>
    <row r="147" spans="1:65" s="2" customFormat="1" ht="16.5" customHeight="1">
      <c r="A147" s="26"/>
      <c r="B147" s="143"/>
      <c r="C147" s="144" t="s">
        <v>202</v>
      </c>
      <c r="D147" s="144" t="s">
        <v>157</v>
      </c>
      <c r="E147" s="145" t="s">
        <v>1610</v>
      </c>
      <c r="F147" s="146" t="s">
        <v>2517</v>
      </c>
      <c r="G147" s="147" t="s">
        <v>175</v>
      </c>
      <c r="H147" s="148">
        <v>15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0.44012000000000001</v>
      </c>
      <c r="P147" s="152">
        <f t="shared" si="0"/>
        <v>6.6017999999999999</v>
      </c>
      <c r="Q147" s="152">
        <v>4.3350000000000002E-4</v>
      </c>
      <c r="R147" s="152">
        <f t="shared" si="1"/>
        <v>6.5025000000000005E-3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209</v>
      </c>
      <c r="AT147" s="154" t="s">
        <v>157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209</v>
      </c>
      <c r="BM147" s="154" t="s">
        <v>259</v>
      </c>
    </row>
    <row r="148" spans="1:65" s="2" customFormat="1" ht="16.5" customHeight="1">
      <c r="A148" s="26"/>
      <c r="B148" s="143"/>
      <c r="C148" s="144" t="s">
        <v>205</v>
      </c>
      <c r="D148" s="144" t="s">
        <v>157</v>
      </c>
      <c r="E148" s="145" t="s">
        <v>1611</v>
      </c>
      <c r="F148" s="146" t="s">
        <v>2518</v>
      </c>
      <c r="G148" s="147" t="s">
        <v>175</v>
      </c>
      <c r="H148" s="148">
        <v>11</v>
      </c>
      <c r="I148" s="148"/>
      <c r="J148" s="148"/>
      <c r="K148" s="149"/>
      <c r="L148" s="27"/>
      <c r="M148" s="150" t="s">
        <v>1</v>
      </c>
      <c r="N148" s="151" t="s">
        <v>39</v>
      </c>
      <c r="O148" s="152">
        <v>0.49833</v>
      </c>
      <c r="P148" s="152">
        <f t="shared" si="0"/>
        <v>5.48163</v>
      </c>
      <c r="Q148" s="152">
        <v>4.6791999999999998E-4</v>
      </c>
      <c r="R148" s="152">
        <f t="shared" si="1"/>
        <v>5.1471199999999998E-3</v>
      </c>
      <c r="S148" s="152">
        <v>0</v>
      </c>
      <c r="T148" s="15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209</v>
      </c>
      <c r="AT148" s="154" t="s">
        <v>157</v>
      </c>
      <c r="AU148" s="154" t="s">
        <v>86</v>
      </c>
      <c r="AY148" s="14" t="s">
        <v>154</v>
      </c>
      <c r="BE148" s="155">
        <f t="shared" si="3"/>
        <v>0</v>
      </c>
      <c r="BF148" s="155">
        <f t="shared" si="4"/>
        <v>0</v>
      </c>
      <c r="BG148" s="155">
        <f t="shared" si="5"/>
        <v>0</v>
      </c>
      <c r="BH148" s="155">
        <f t="shared" si="6"/>
        <v>0</v>
      </c>
      <c r="BI148" s="155">
        <f t="shared" si="7"/>
        <v>0</v>
      </c>
      <c r="BJ148" s="14" t="s">
        <v>86</v>
      </c>
      <c r="BK148" s="156">
        <f t="shared" si="8"/>
        <v>0</v>
      </c>
      <c r="BL148" s="14" t="s">
        <v>209</v>
      </c>
      <c r="BM148" s="154" t="s">
        <v>267</v>
      </c>
    </row>
    <row r="149" spans="1:65" s="2" customFormat="1" ht="16.5" customHeight="1">
      <c r="A149" s="26"/>
      <c r="B149" s="143"/>
      <c r="C149" s="144" t="s">
        <v>209</v>
      </c>
      <c r="D149" s="144" t="s">
        <v>157</v>
      </c>
      <c r="E149" s="145" t="s">
        <v>1612</v>
      </c>
      <c r="F149" s="146" t="s">
        <v>2519</v>
      </c>
      <c r="G149" s="147" t="s">
        <v>175</v>
      </c>
      <c r="H149" s="148">
        <v>8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0.52991999999999995</v>
      </c>
      <c r="P149" s="152">
        <f t="shared" si="0"/>
        <v>4.2393599999999996</v>
      </c>
      <c r="Q149" s="152">
        <v>5.8138999999999999E-4</v>
      </c>
      <c r="R149" s="152">
        <f t="shared" si="1"/>
        <v>4.6511199999999999E-3</v>
      </c>
      <c r="S149" s="152">
        <v>0</v>
      </c>
      <c r="T149" s="153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209</v>
      </c>
      <c r="AT149" s="154" t="s">
        <v>157</v>
      </c>
      <c r="AU149" s="154" t="s">
        <v>86</v>
      </c>
      <c r="AY149" s="14" t="s">
        <v>154</v>
      </c>
      <c r="BE149" s="155">
        <f t="shared" si="3"/>
        <v>0</v>
      </c>
      <c r="BF149" s="155">
        <f t="shared" si="4"/>
        <v>0</v>
      </c>
      <c r="BG149" s="155">
        <f t="shared" si="5"/>
        <v>0</v>
      </c>
      <c r="BH149" s="155">
        <f t="shared" si="6"/>
        <v>0</v>
      </c>
      <c r="BI149" s="155">
        <f t="shared" si="7"/>
        <v>0</v>
      </c>
      <c r="BJ149" s="14" t="s">
        <v>86</v>
      </c>
      <c r="BK149" s="156">
        <f t="shared" si="8"/>
        <v>0</v>
      </c>
      <c r="BL149" s="14" t="s">
        <v>209</v>
      </c>
      <c r="BM149" s="154" t="s">
        <v>275</v>
      </c>
    </row>
    <row r="150" spans="1:65" s="2" customFormat="1" ht="24" customHeight="1">
      <c r="A150" s="26"/>
      <c r="B150" s="143"/>
      <c r="C150" s="144" t="s">
        <v>213</v>
      </c>
      <c r="D150" s="144" t="s">
        <v>157</v>
      </c>
      <c r="E150" s="145" t="s">
        <v>1613</v>
      </c>
      <c r="F150" s="146" t="s">
        <v>2520</v>
      </c>
      <c r="G150" s="147" t="s">
        <v>175</v>
      </c>
      <c r="H150" s="148">
        <v>6.5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0.74870999999999999</v>
      </c>
      <c r="P150" s="152">
        <f t="shared" si="0"/>
        <v>4.8666149999999995</v>
      </c>
      <c r="Q150" s="152">
        <v>1.10567E-3</v>
      </c>
      <c r="R150" s="152">
        <f t="shared" si="1"/>
        <v>7.1868549999999998E-3</v>
      </c>
      <c r="S150" s="152">
        <v>0</v>
      </c>
      <c r="T150" s="153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209</v>
      </c>
      <c r="AT150" s="154" t="s">
        <v>157</v>
      </c>
      <c r="AU150" s="154" t="s">
        <v>86</v>
      </c>
      <c r="AY150" s="14" t="s">
        <v>154</v>
      </c>
      <c r="BE150" s="155">
        <f t="shared" si="3"/>
        <v>0</v>
      </c>
      <c r="BF150" s="155">
        <f t="shared" si="4"/>
        <v>0</v>
      </c>
      <c r="BG150" s="155">
        <f t="shared" si="5"/>
        <v>0</v>
      </c>
      <c r="BH150" s="155">
        <f t="shared" si="6"/>
        <v>0</v>
      </c>
      <c r="BI150" s="155">
        <f t="shared" si="7"/>
        <v>0</v>
      </c>
      <c r="BJ150" s="14" t="s">
        <v>86</v>
      </c>
      <c r="BK150" s="156">
        <f t="shared" si="8"/>
        <v>0</v>
      </c>
      <c r="BL150" s="14" t="s">
        <v>209</v>
      </c>
      <c r="BM150" s="154" t="s">
        <v>283</v>
      </c>
    </row>
    <row r="151" spans="1:65" s="2" customFormat="1" ht="24" customHeight="1">
      <c r="A151" s="26"/>
      <c r="B151" s="143"/>
      <c r="C151" s="144" t="s">
        <v>217</v>
      </c>
      <c r="D151" s="144" t="s">
        <v>157</v>
      </c>
      <c r="E151" s="145" t="s">
        <v>1614</v>
      </c>
      <c r="F151" s="146" t="s">
        <v>1615</v>
      </c>
      <c r="G151" s="147" t="s">
        <v>159</v>
      </c>
      <c r="H151" s="148">
        <v>16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0.16500000000000001</v>
      </c>
      <c r="P151" s="152">
        <f t="shared" si="0"/>
        <v>2.64</v>
      </c>
      <c r="Q151" s="152">
        <v>0</v>
      </c>
      <c r="R151" s="152">
        <f t="shared" si="1"/>
        <v>0</v>
      </c>
      <c r="S151" s="152">
        <v>0</v>
      </c>
      <c r="T151" s="153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209</v>
      </c>
      <c r="AT151" s="154" t="s">
        <v>157</v>
      </c>
      <c r="AU151" s="154" t="s">
        <v>86</v>
      </c>
      <c r="AY151" s="14" t="s">
        <v>154</v>
      </c>
      <c r="BE151" s="155">
        <f t="shared" si="3"/>
        <v>0</v>
      </c>
      <c r="BF151" s="155">
        <f t="shared" si="4"/>
        <v>0</v>
      </c>
      <c r="BG151" s="155">
        <f t="shared" si="5"/>
        <v>0</v>
      </c>
      <c r="BH151" s="155">
        <f t="shared" si="6"/>
        <v>0</v>
      </c>
      <c r="BI151" s="155">
        <f t="shared" si="7"/>
        <v>0</v>
      </c>
      <c r="BJ151" s="14" t="s">
        <v>86</v>
      </c>
      <c r="BK151" s="156">
        <f t="shared" si="8"/>
        <v>0</v>
      </c>
      <c r="BL151" s="14" t="s">
        <v>209</v>
      </c>
      <c r="BM151" s="154" t="s">
        <v>291</v>
      </c>
    </row>
    <row r="152" spans="1:65" s="2" customFormat="1" ht="24" customHeight="1">
      <c r="A152" s="26"/>
      <c r="B152" s="143"/>
      <c r="C152" s="144" t="s">
        <v>221</v>
      </c>
      <c r="D152" s="144" t="s">
        <v>157</v>
      </c>
      <c r="E152" s="145" t="s">
        <v>1616</v>
      </c>
      <c r="F152" s="146" t="s">
        <v>1617</v>
      </c>
      <c r="G152" s="147" t="s">
        <v>159</v>
      </c>
      <c r="H152" s="148">
        <v>23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0.19400000000000001</v>
      </c>
      <c r="P152" s="152">
        <f t="shared" si="0"/>
        <v>4.4619999999999997</v>
      </c>
      <c r="Q152" s="152">
        <v>0</v>
      </c>
      <c r="R152" s="152">
        <f t="shared" si="1"/>
        <v>0</v>
      </c>
      <c r="S152" s="152">
        <v>0</v>
      </c>
      <c r="T152" s="153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209</v>
      </c>
      <c r="AT152" s="154" t="s">
        <v>157</v>
      </c>
      <c r="AU152" s="154" t="s">
        <v>86</v>
      </c>
      <c r="AY152" s="14" t="s">
        <v>154</v>
      </c>
      <c r="BE152" s="155">
        <f t="shared" si="3"/>
        <v>0</v>
      </c>
      <c r="BF152" s="155">
        <f t="shared" si="4"/>
        <v>0</v>
      </c>
      <c r="BG152" s="155">
        <f t="shared" si="5"/>
        <v>0</v>
      </c>
      <c r="BH152" s="155">
        <f t="shared" si="6"/>
        <v>0</v>
      </c>
      <c r="BI152" s="155">
        <f t="shared" si="7"/>
        <v>0</v>
      </c>
      <c r="BJ152" s="14" t="s">
        <v>86</v>
      </c>
      <c r="BK152" s="156">
        <f t="shared" si="8"/>
        <v>0</v>
      </c>
      <c r="BL152" s="14" t="s">
        <v>209</v>
      </c>
      <c r="BM152" s="154" t="s">
        <v>299</v>
      </c>
    </row>
    <row r="153" spans="1:65" s="2" customFormat="1" ht="24" customHeight="1">
      <c r="A153" s="26"/>
      <c r="B153" s="143"/>
      <c r="C153" s="144" t="s">
        <v>7</v>
      </c>
      <c r="D153" s="144" t="s">
        <v>157</v>
      </c>
      <c r="E153" s="145" t="s">
        <v>1618</v>
      </c>
      <c r="F153" s="146" t="s">
        <v>1619</v>
      </c>
      <c r="G153" s="147" t="s">
        <v>159</v>
      </c>
      <c r="H153" s="148">
        <v>13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0.19900000000000001</v>
      </c>
      <c r="P153" s="152">
        <f t="shared" si="0"/>
        <v>2.5870000000000002</v>
      </c>
      <c r="Q153" s="152">
        <v>0</v>
      </c>
      <c r="R153" s="152">
        <f t="shared" si="1"/>
        <v>0</v>
      </c>
      <c r="S153" s="152">
        <v>0</v>
      </c>
      <c r="T153" s="153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209</v>
      </c>
      <c r="AT153" s="154" t="s">
        <v>157</v>
      </c>
      <c r="AU153" s="154" t="s">
        <v>86</v>
      </c>
      <c r="AY153" s="14" t="s">
        <v>154</v>
      </c>
      <c r="BE153" s="155">
        <f t="shared" si="3"/>
        <v>0</v>
      </c>
      <c r="BF153" s="155">
        <f t="shared" si="4"/>
        <v>0</v>
      </c>
      <c r="BG153" s="155">
        <f t="shared" si="5"/>
        <v>0</v>
      </c>
      <c r="BH153" s="155">
        <f t="shared" si="6"/>
        <v>0</v>
      </c>
      <c r="BI153" s="155">
        <f t="shared" si="7"/>
        <v>0</v>
      </c>
      <c r="BJ153" s="14" t="s">
        <v>86</v>
      </c>
      <c r="BK153" s="156">
        <f t="shared" si="8"/>
        <v>0</v>
      </c>
      <c r="BL153" s="14" t="s">
        <v>209</v>
      </c>
      <c r="BM153" s="154" t="s">
        <v>308</v>
      </c>
    </row>
    <row r="154" spans="1:65" s="2" customFormat="1" ht="24" customHeight="1">
      <c r="A154" s="26"/>
      <c r="B154" s="143"/>
      <c r="C154" s="144" t="s">
        <v>228</v>
      </c>
      <c r="D154" s="144" t="s">
        <v>157</v>
      </c>
      <c r="E154" s="145" t="s">
        <v>1620</v>
      </c>
      <c r="F154" s="146" t="s">
        <v>1621</v>
      </c>
      <c r="G154" s="147" t="s">
        <v>159</v>
      </c>
      <c r="H154" s="148">
        <v>14</v>
      </c>
      <c r="I154" s="148"/>
      <c r="J154" s="148"/>
      <c r="K154" s="149"/>
      <c r="L154" s="27"/>
      <c r="M154" s="150" t="s">
        <v>1</v>
      </c>
      <c r="N154" s="151" t="s">
        <v>39</v>
      </c>
      <c r="O154" s="152">
        <v>0.24399999999999999</v>
      </c>
      <c r="P154" s="152">
        <f t="shared" si="0"/>
        <v>3.4159999999999999</v>
      </c>
      <c r="Q154" s="152">
        <v>0</v>
      </c>
      <c r="R154" s="152">
        <f t="shared" si="1"/>
        <v>0</v>
      </c>
      <c r="S154" s="152">
        <v>0</v>
      </c>
      <c r="T154" s="153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209</v>
      </c>
      <c r="AT154" s="154" t="s">
        <v>157</v>
      </c>
      <c r="AU154" s="154" t="s">
        <v>86</v>
      </c>
      <c r="AY154" s="14" t="s">
        <v>154</v>
      </c>
      <c r="BE154" s="155">
        <f t="shared" si="3"/>
        <v>0</v>
      </c>
      <c r="BF154" s="155">
        <f t="shared" si="4"/>
        <v>0</v>
      </c>
      <c r="BG154" s="155">
        <f t="shared" si="5"/>
        <v>0</v>
      </c>
      <c r="BH154" s="155">
        <f t="shared" si="6"/>
        <v>0</v>
      </c>
      <c r="BI154" s="155">
        <f t="shared" si="7"/>
        <v>0</v>
      </c>
      <c r="BJ154" s="14" t="s">
        <v>86</v>
      </c>
      <c r="BK154" s="156">
        <f t="shared" si="8"/>
        <v>0</v>
      </c>
      <c r="BL154" s="14" t="s">
        <v>209</v>
      </c>
      <c r="BM154" s="154" t="s">
        <v>316</v>
      </c>
    </row>
    <row r="155" spans="1:65" s="2" customFormat="1" ht="24" customHeight="1">
      <c r="A155" s="26"/>
      <c r="B155" s="143"/>
      <c r="C155" s="144" t="s">
        <v>234</v>
      </c>
      <c r="D155" s="144" t="s">
        <v>157</v>
      </c>
      <c r="E155" s="145" t="s">
        <v>1622</v>
      </c>
      <c r="F155" s="146" t="s">
        <v>1623</v>
      </c>
      <c r="G155" s="147" t="s">
        <v>159</v>
      </c>
      <c r="H155" s="148">
        <v>12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</v>
      </c>
      <c r="P155" s="152">
        <f t="shared" si="0"/>
        <v>0</v>
      </c>
      <c r="Q155" s="152">
        <v>4.6000000000000001E-4</v>
      </c>
      <c r="R155" s="152">
        <f t="shared" si="1"/>
        <v>5.5200000000000006E-3</v>
      </c>
      <c r="S155" s="152">
        <v>0</v>
      </c>
      <c r="T155" s="153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209</v>
      </c>
      <c r="AT155" s="154" t="s">
        <v>157</v>
      </c>
      <c r="AU155" s="154" t="s">
        <v>86</v>
      </c>
      <c r="AY155" s="14" t="s">
        <v>154</v>
      </c>
      <c r="BE155" s="155">
        <f t="shared" si="3"/>
        <v>0</v>
      </c>
      <c r="BF155" s="155">
        <f t="shared" si="4"/>
        <v>0</v>
      </c>
      <c r="BG155" s="155">
        <f t="shared" si="5"/>
        <v>0</v>
      </c>
      <c r="BH155" s="155">
        <f t="shared" si="6"/>
        <v>0</v>
      </c>
      <c r="BI155" s="155">
        <f t="shared" si="7"/>
        <v>0</v>
      </c>
      <c r="BJ155" s="14" t="s">
        <v>86</v>
      </c>
      <c r="BK155" s="156">
        <f t="shared" si="8"/>
        <v>0</v>
      </c>
      <c r="BL155" s="14" t="s">
        <v>209</v>
      </c>
      <c r="BM155" s="154" t="s">
        <v>324</v>
      </c>
    </row>
    <row r="156" spans="1:65" s="2" customFormat="1" ht="24" customHeight="1">
      <c r="A156" s="26"/>
      <c r="B156" s="143"/>
      <c r="C156" s="144" t="s">
        <v>238</v>
      </c>
      <c r="D156" s="144" t="s">
        <v>157</v>
      </c>
      <c r="E156" s="145" t="s">
        <v>1624</v>
      </c>
      <c r="F156" s="146" t="s">
        <v>1625</v>
      </c>
      <c r="G156" s="147" t="s">
        <v>159</v>
      </c>
      <c r="H156" s="148">
        <v>16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0</v>
      </c>
      <c r="P156" s="152">
        <f t="shared" si="0"/>
        <v>0</v>
      </c>
      <c r="Q156" s="152">
        <v>4.6874999999999998E-4</v>
      </c>
      <c r="R156" s="152">
        <f t="shared" si="1"/>
        <v>7.4999999999999997E-3</v>
      </c>
      <c r="S156" s="152">
        <v>0</v>
      </c>
      <c r="T156" s="153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209</v>
      </c>
      <c r="AT156" s="154" t="s">
        <v>157</v>
      </c>
      <c r="AU156" s="154" t="s">
        <v>86</v>
      </c>
      <c r="AY156" s="14" t="s">
        <v>154</v>
      </c>
      <c r="BE156" s="155">
        <f t="shared" si="3"/>
        <v>0</v>
      </c>
      <c r="BF156" s="155">
        <f t="shared" si="4"/>
        <v>0</v>
      </c>
      <c r="BG156" s="155">
        <f t="shared" si="5"/>
        <v>0</v>
      </c>
      <c r="BH156" s="155">
        <f t="shared" si="6"/>
        <v>0</v>
      </c>
      <c r="BI156" s="155">
        <f t="shared" si="7"/>
        <v>0</v>
      </c>
      <c r="BJ156" s="14" t="s">
        <v>86</v>
      </c>
      <c r="BK156" s="156">
        <f t="shared" si="8"/>
        <v>0</v>
      </c>
      <c r="BL156" s="14" t="s">
        <v>209</v>
      </c>
      <c r="BM156" s="154" t="s">
        <v>338</v>
      </c>
    </row>
    <row r="157" spans="1:65" s="2" customFormat="1" ht="24" customHeight="1">
      <c r="A157" s="26"/>
      <c r="B157" s="143"/>
      <c r="C157" s="144" t="s">
        <v>242</v>
      </c>
      <c r="D157" s="144" t="s">
        <v>157</v>
      </c>
      <c r="E157" s="145" t="s">
        <v>1626</v>
      </c>
      <c r="F157" s="146" t="s">
        <v>1627</v>
      </c>
      <c r="G157" s="147" t="s">
        <v>159</v>
      </c>
      <c r="H157" s="148">
        <v>20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0.94040000000000001</v>
      </c>
      <c r="P157" s="152">
        <f t="shared" si="0"/>
        <v>18.808</v>
      </c>
      <c r="Q157" s="152">
        <v>1.165E-3</v>
      </c>
      <c r="R157" s="152">
        <f t="shared" si="1"/>
        <v>2.3300000000000001E-2</v>
      </c>
      <c r="S157" s="152">
        <v>0</v>
      </c>
      <c r="T157" s="153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209</v>
      </c>
      <c r="AT157" s="154" t="s">
        <v>157</v>
      </c>
      <c r="AU157" s="154" t="s">
        <v>86</v>
      </c>
      <c r="AY157" s="14" t="s">
        <v>154</v>
      </c>
      <c r="BE157" s="155">
        <f t="shared" si="3"/>
        <v>0</v>
      </c>
      <c r="BF157" s="155">
        <f t="shared" si="4"/>
        <v>0</v>
      </c>
      <c r="BG157" s="155">
        <f t="shared" si="5"/>
        <v>0</v>
      </c>
      <c r="BH157" s="155">
        <f t="shared" si="6"/>
        <v>0</v>
      </c>
      <c r="BI157" s="155">
        <f t="shared" si="7"/>
        <v>0</v>
      </c>
      <c r="BJ157" s="14" t="s">
        <v>86</v>
      </c>
      <c r="BK157" s="156">
        <f t="shared" si="8"/>
        <v>0</v>
      </c>
      <c r="BL157" s="14" t="s">
        <v>209</v>
      </c>
      <c r="BM157" s="154" t="s">
        <v>345</v>
      </c>
    </row>
    <row r="158" spans="1:65" s="2" customFormat="1" ht="24" customHeight="1">
      <c r="A158" s="26"/>
      <c r="B158" s="143"/>
      <c r="C158" s="144" t="s">
        <v>246</v>
      </c>
      <c r="D158" s="144" t="s">
        <v>157</v>
      </c>
      <c r="E158" s="145" t="s">
        <v>1628</v>
      </c>
      <c r="F158" s="146" t="s">
        <v>1629</v>
      </c>
      <c r="G158" s="147" t="s">
        <v>159</v>
      </c>
      <c r="H158" s="148">
        <v>11</v>
      </c>
      <c r="I158" s="148"/>
      <c r="J158" s="148"/>
      <c r="K158" s="149"/>
      <c r="L158" s="27"/>
      <c r="M158" s="150" t="s">
        <v>1</v>
      </c>
      <c r="N158" s="151" t="s">
        <v>39</v>
      </c>
      <c r="O158" s="152">
        <v>0</v>
      </c>
      <c r="P158" s="152">
        <f t="shared" si="0"/>
        <v>0</v>
      </c>
      <c r="Q158" s="152">
        <v>3.5000000000000001E-3</v>
      </c>
      <c r="R158" s="152">
        <f t="shared" si="1"/>
        <v>3.85E-2</v>
      </c>
      <c r="S158" s="152">
        <v>0</v>
      </c>
      <c r="T158" s="153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209</v>
      </c>
      <c r="AT158" s="154" t="s">
        <v>157</v>
      </c>
      <c r="AU158" s="154" t="s">
        <v>86</v>
      </c>
      <c r="AY158" s="14" t="s">
        <v>154</v>
      </c>
      <c r="BE158" s="155">
        <f t="shared" si="3"/>
        <v>0</v>
      </c>
      <c r="BF158" s="155">
        <f t="shared" si="4"/>
        <v>0</v>
      </c>
      <c r="BG158" s="155">
        <f t="shared" si="5"/>
        <v>0</v>
      </c>
      <c r="BH158" s="155">
        <f t="shared" si="6"/>
        <v>0</v>
      </c>
      <c r="BI158" s="155">
        <f t="shared" si="7"/>
        <v>0</v>
      </c>
      <c r="BJ158" s="14" t="s">
        <v>86</v>
      </c>
      <c r="BK158" s="156">
        <f t="shared" si="8"/>
        <v>0</v>
      </c>
      <c r="BL158" s="14" t="s">
        <v>209</v>
      </c>
      <c r="BM158" s="154" t="s">
        <v>355</v>
      </c>
    </row>
    <row r="159" spans="1:65" s="2" customFormat="1" ht="16.5" customHeight="1">
      <c r="A159" s="26"/>
      <c r="B159" s="143"/>
      <c r="C159" s="144" t="s">
        <v>251</v>
      </c>
      <c r="D159" s="144" t="s">
        <v>157</v>
      </c>
      <c r="E159" s="145" t="s">
        <v>1630</v>
      </c>
      <c r="F159" s="146" t="s">
        <v>1631</v>
      </c>
      <c r="G159" s="147" t="s">
        <v>159</v>
      </c>
      <c r="H159" s="148">
        <v>2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0.13729</v>
      </c>
      <c r="P159" s="152">
        <f t="shared" si="0"/>
        <v>0.27457999999999999</v>
      </c>
      <c r="Q159" s="152">
        <v>2.9550000000000003E-4</v>
      </c>
      <c r="R159" s="152">
        <f t="shared" si="1"/>
        <v>5.9100000000000005E-4</v>
      </c>
      <c r="S159" s="152">
        <v>0</v>
      </c>
      <c r="T159" s="153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209</v>
      </c>
      <c r="AT159" s="154" t="s">
        <v>157</v>
      </c>
      <c r="AU159" s="154" t="s">
        <v>86</v>
      </c>
      <c r="AY159" s="14" t="s">
        <v>154</v>
      </c>
      <c r="BE159" s="155">
        <f t="shared" si="3"/>
        <v>0</v>
      </c>
      <c r="BF159" s="155">
        <f t="shared" si="4"/>
        <v>0</v>
      </c>
      <c r="BG159" s="155">
        <f t="shared" si="5"/>
        <v>0</v>
      </c>
      <c r="BH159" s="155">
        <f t="shared" si="6"/>
        <v>0</v>
      </c>
      <c r="BI159" s="155">
        <f t="shared" si="7"/>
        <v>0</v>
      </c>
      <c r="BJ159" s="14" t="s">
        <v>86</v>
      </c>
      <c r="BK159" s="156">
        <f t="shared" si="8"/>
        <v>0</v>
      </c>
      <c r="BL159" s="14" t="s">
        <v>209</v>
      </c>
      <c r="BM159" s="154" t="s">
        <v>363</v>
      </c>
    </row>
    <row r="160" spans="1:65" s="2" customFormat="1" ht="24" customHeight="1">
      <c r="A160" s="26"/>
      <c r="B160" s="143"/>
      <c r="C160" s="144" t="s">
        <v>255</v>
      </c>
      <c r="D160" s="144" t="s">
        <v>157</v>
      </c>
      <c r="E160" s="145" t="s">
        <v>1632</v>
      </c>
      <c r="F160" s="146" t="s">
        <v>1633</v>
      </c>
      <c r="G160" s="147" t="s">
        <v>175</v>
      </c>
      <c r="H160" s="148">
        <v>320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4.4999999999999998E-2</v>
      </c>
      <c r="P160" s="152">
        <f t="shared" si="0"/>
        <v>14.399999999999999</v>
      </c>
      <c r="Q160" s="152">
        <v>0</v>
      </c>
      <c r="R160" s="152">
        <f t="shared" si="1"/>
        <v>0</v>
      </c>
      <c r="S160" s="152">
        <v>0</v>
      </c>
      <c r="T160" s="153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209</v>
      </c>
      <c r="AT160" s="154" t="s">
        <v>157</v>
      </c>
      <c r="AU160" s="154" t="s">
        <v>86</v>
      </c>
      <c r="AY160" s="14" t="s">
        <v>154</v>
      </c>
      <c r="BE160" s="155">
        <f t="shared" si="3"/>
        <v>0</v>
      </c>
      <c r="BF160" s="155">
        <f t="shared" si="4"/>
        <v>0</v>
      </c>
      <c r="BG160" s="155">
        <f t="shared" si="5"/>
        <v>0</v>
      </c>
      <c r="BH160" s="155">
        <f t="shared" si="6"/>
        <v>0</v>
      </c>
      <c r="BI160" s="155">
        <f t="shared" si="7"/>
        <v>0</v>
      </c>
      <c r="BJ160" s="14" t="s">
        <v>86</v>
      </c>
      <c r="BK160" s="156">
        <f t="shared" si="8"/>
        <v>0</v>
      </c>
      <c r="BL160" s="14" t="s">
        <v>209</v>
      </c>
      <c r="BM160" s="154" t="s">
        <v>368</v>
      </c>
    </row>
    <row r="161" spans="1:65" s="2" customFormat="1" ht="24" customHeight="1">
      <c r="A161" s="26"/>
      <c r="B161" s="143"/>
      <c r="C161" s="144" t="s">
        <v>259</v>
      </c>
      <c r="D161" s="144" t="s">
        <v>157</v>
      </c>
      <c r="E161" s="145" t="s">
        <v>1634</v>
      </c>
      <c r="F161" s="146" t="s">
        <v>1635</v>
      </c>
      <c r="G161" s="147" t="s">
        <v>175</v>
      </c>
      <c r="H161" s="148">
        <v>35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5.5E-2</v>
      </c>
      <c r="P161" s="152">
        <f t="shared" si="0"/>
        <v>1.925</v>
      </c>
      <c r="Q161" s="152">
        <v>0</v>
      </c>
      <c r="R161" s="152">
        <f t="shared" si="1"/>
        <v>0</v>
      </c>
      <c r="S161" s="152">
        <v>0</v>
      </c>
      <c r="T161" s="153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209</v>
      </c>
      <c r="AT161" s="154" t="s">
        <v>157</v>
      </c>
      <c r="AU161" s="154" t="s">
        <v>86</v>
      </c>
      <c r="AY161" s="14" t="s">
        <v>154</v>
      </c>
      <c r="BE161" s="155">
        <f t="shared" si="3"/>
        <v>0</v>
      </c>
      <c r="BF161" s="155">
        <f t="shared" si="4"/>
        <v>0</v>
      </c>
      <c r="BG161" s="155">
        <f t="shared" si="5"/>
        <v>0</v>
      </c>
      <c r="BH161" s="155">
        <f t="shared" si="6"/>
        <v>0</v>
      </c>
      <c r="BI161" s="155">
        <f t="shared" si="7"/>
        <v>0</v>
      </c>
      <c r="BJ161" s="14" t="s">
        <v>86</v>
      </c>
      <c r="BK161" s="156">
        <f t="shared" si="8"/>
        <v>0</v>
      </c>
      <c r="BL161" s="14" t="s">
        <v>209</v>
      </c>
      <c r="BM161" s="154" t="s">
        <v>376</v>
      </c>
    </row>
    <row r="162" spans="1:65" s="2" customFormat="1" ht="24" customHeight="1">
      <c r="A162" s="26"/>
      <c r="B162" s="143"/>
      <c r="C162" s="144" t="s">
        <v>263</v>
      </c>
      <c r="D162" s="144" t="s">
        <v>157</v>
      </c>
      <c r="E162" s="145" t="s">
        <v>1636</v>
      </c>
      <c r="F162" s="146" t="s">
        <v>1637</v>
      </c>
      <c r="G162" s="147" t="s">
        <v>302</v>
      </c>
      <c r="H162" s="148">
        <v>0.93600000000000005</v>
      </c>
      <c r="I162" s="148"/>
      <c r="J162" s="148"/>
      <c r="K162" s="149"/>
      <c r="L162" s="27"/>
      <c r="M162" s="150" t="s">
        <v>1</v>
      </c>
      <c r="N162" s="151" t="s">
        <v>39</v>
      </c>
      <c r="O162" s="152">
        <v>1.5</v>
      </c>
      <c r="P162" s="152">
        <f t="shared" si="0"/>
        <v>1.4040000000000001</v>
      </c>
      <c r="Q162" s="152">
        <v>0</v>
      </c>
      <c r="R162" s="152">
        <f t="shared" si="1"/>
        <v>0</v>
      </c>
      <c r="S162" s="152">
        <v>0</v>
      </c>
      <c r="T162" s="153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209</v>
      </c>
      <c r="AT162" s="154" t="s">
        <v>157</v>
      </c>
      <c r="AU162" s="154" t="s">
        <v>86</v>
      </c>
      <c r="AY162" s="14" t="s">
        <v>154</v>
      </c>
      <c r="BE162" s="155">
        <f t="shared" si="3"/>
        <v>0</v>
      </c>
      <c r="BF162" s="155">
        <f t="shared" si="4"/>
        <v>0</v>
      </c>
      <c r="BG162" s="155">
        <f t="shared" si="5"/>
        <v>0</v>
      </c>
      <c r="BH162" s="155">
        <f t="shared" si="6"/>
        <v>0</v>
      </c>
      <c r="BI162" s="155">
        <f t="shared" si="7"/>
        <v>0</v>
      </c>
      <c r="BJ162" s="14" t="s">
        <v>86</v>
      </c>
      <c r="BK162" s="156">
        <f t="shared" si="8"/>
        <v>0</v>
      </c>
      <c r="BL162" s="14" t="s">
        <v>209</v>
      </c>
      <c r="BM162" s="154" t="s">
        <v>382</v>
      </c>
    </row>
    <row r="163" spans="1:65" s="12" customFormat="1" ht="23" customHeight="1">
      <c r="B163" s="131"/>
      <c r="D163" s="132" t="s">
        <v>72</v>
      </c>
      <c r="E163" s="141" t="s">
        <v>1638</v>
      </c>
      <c r="F163" s="141" t="s">
        <v>1639</v>
      </c>
      <c r="J163" s="142"/>
      <c r="L163" s="131"/>
      <c r="M163" s="135"/>
      <c r="N163" s="136"/>
      <c r="O163" s="136"/>
      <c r="P163" s="137">
        <f>SUM(P164:P189)</f>
        <v>233.58202</v>
      </c>
      <c r="Q163" s="136"/>
      <c r="R163" s="137">
        <f>SUM(R164:R189)</f>
        <v>0.86169816030999991</v>
      </c>
      <c r="S163" s="136"/>
      <c r="T163" s="138">
        <f>SUM(T164:T189)</f>
        <v>0</v>
      </c>
      <c r="AR163" s="132" t="s">
        <v>86</v>
      </c>
      <c r="AT163" s="139" t="s">
        <v>72</v>
      </c>
      <c r="AU163" s="139" t="s">
        <v>80</v>
      </c>
      <c r="AY163" s="132" t="s">
        <v>154</v>
      </c>
      <c r="BK163" s="140">
        <f>SUM(BK164:BK189)</f>
        <v>0</v>
      </c>
    </row>
    <row r="164" spans="1:65" s="2" customFormat="1" ht="24" customHeight="1">
      <c r="A164" s="26"/>
      <c r="B164" s="143"/>
      <c r="C164" s="144" t="s">
        <v>267</v>
      </c>
      <c r="D164" s="144" t="s">
        <v>157</v>
      </c>
      <c r="E164" s="145" t="s">
        <v>1640</v>
      </c>
      <c r="F164" s="146" t="s">
        <v>1641</v>
      </c>
      <c r="G164" s="147" t="s">
        <v>175</v>
      </c>
      <c r="H164" s="148">
        <v>19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0.54688999999999999</v>
      </c>
      <c r="P164" s="152">
        <f t="shared" ref="P164:P189" si="9">O164*H164</f>
        <v>10.39091</v>
      </c>
      <c r="Q164" s="152">
        <v>3.8907540000000002E-3</v>
      </c>
      <c r="R164" s="152">
        <f t="shared" ref="R164:R189" si="10">Q164*H164</f>
        <v>7.3924325999999999E-2</v>
      </c>
      <c r="S164" s="152">
        <v>0</v>
      </c>
      <c r="T164" s="153">
        <f t="shared" ref="T164:T189" si="11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209</v>
      </c>
      <c r="AT164" s="154" t="s">
        <v>157</v>
      </c>
      <c r="AU164" s="154" t="s">
        <v>86</v>
      </c>
      <c r="AY164" s="14" t="s">
        <v>154</v>
      </c>
      <c r="BE164" s="155">
        <f t="shared" ref="BE164:BE189" si="12">IF(N164="základná",J164,0)</f>
        <v>0</v>
      </c>
      <c r="BF164" s="155">
        <f t="shared" ref="BF164:BF189" si="13">IF(N164="znížená",J164,0)</f>
        <v>0</v>
      </c>
      <c r="BG164" s="155">
        <f t="shared" ref="BG164:BG189" si="14">IF(N164="zákl. prenesená",J164,0)</f>
        <v>0</v>
      </c>
      <c r="BH164" s="155">
        <f t="shared" ref="BH164:BH189" si="15">IF(N164="zníž. prenesená",J164,0)</f>
        <v>0</v>
      </c>
      <c r="BI164" s="155">
        <f t="shared" ref="BI164:BI189" si="16">IF(N164="nulová",J164,0)</f>
        <v>0</v>
      </c>
      <c r="BJ164" s="14" t="s">
        <v>86</v>
      </c>
      <c r="BK164" s="156">
        <f t="shared" ref="BK164:BK189" si="17">ROUND(I164*H164,3)</f>
        <v>0</v>
      </c>
      <c r="BL164" s="14" t="s">
        <v>209</v>
      </c>
      <c r="BM164" s="154" t="s">
        <v>393</v>
      </c>
    </row>
    <row r="165" spans="1:65" s="2" customFormat="1" ht="24" customHeight="1">
      <c r="A165" s="26"/>
      <c r="B165" s="143"/>
      <c r="C165" s="144" t="s">
        <v>271</v>
      </c>
      <c r="D165" s="144" t="s">
        <v>157</v>
      </c>
      <c r="E165" s="145" t="s">
        <v>1642</v>
      </c>
      <c r="F165" s="146" t="s">
        <v>1643</v>
      </c>
      <c r="G165" s="147" t="s">
        <v>175</v>
      </c>
      <c r="H165" s="148">
        <v>51</v>
      </c>
      <c r="I165" s="148"/>
      <c r="J165" s="148"/>
      <c r="K165" s="149"/>
      <c r="L165" s="27"/>
      <c r="M165" s="150" t="s">
        <v>1</v>
      </c>
      <c r="N165" s="151" t="s">
        <v>39</v>
      </c>
      <c r="O165" s="152">
        <v>0.61597999999999997</v>
      </c>
      <c r="P165" s="152">
        <f t="shared" si="9"/>
        <v>31.41498</v>
      </c>
      <c r="Q165" s="152">
        <v>4.6518599999999998E-3</v>
      </c>
      <c r="R165" s="152">
        <f t="shared" si="10"/>
        <v>0.23724486</v>
      </c>
      <c r="S165" s="152">
        <v>0</v>
      </c>
      <c r="T165" s="153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209</v>
      </c>
      <c r="AT165" s="154" t="s">
        <v>157</v>
      </c>
      <c r="AU165" s="154" t="s">
        <v>86</v>
      </c>
      <c r="AY165" s="14" t="s">
        <v>154</v>
      </c>
      <c r="BE165" s="155">
        <f t="shared" si="12"/>
        <v>0</v>
      </c>
      <c r="BF165" s="155">
        <f t="shared" si="13"/>
        <v>0</v>
      </c>
      <c r="BG165" s="155">
        <f t="shared" si="14"/>
        <v>0</v>
      </c>
      <c r="BH165" s="155">
        <f t="shared" si="15"/>
        <v>0</v>
      </c>
      <c r="BI165" s="155">
        <f t="shared" si="16"/>
        <v>0</v>
      </c>
      <c r="BJ165" s="14" t="s">
        <v>86</v>
      </c>
      <c r="BK165" s="156">
        <f t="shared" si="17"/>
        <v>0</v>
      </c>
      <c r="BL165" s="14" t="s">
        <v>209</v>
      </c>
      <c r="BM165" s="154" t="s">
        <v>401</v>
      </c>
    </row>
    <row r="166" spans="1:65" s="2" customFormat="1" ht="16.5" customHeight="1">
      <c r="A166" s="26"/>
      <c r="B166" s="143"/>
      <c r="C166" s="144" t="s">
        <v>275</v>
      </c>
      <c r="D166" s="144" t="s">
        <v>157</v>
      </c>
      <c r="E166" s="145" t="s">
        <v>1644</v>
      </c>
      <c r="F166" s="146" t="s">
        <v>1645</v>
      </c>
      <c r="G166" s="147" t="s">
        <v>175</v>
      </c>
      <c r="H166" s="148">
        <v>15</v>
      </c>
      <c r="I166" s="148"/>
      <c r="J166" s="148"/>
      <c r="K166" s="149"/>
      <c r="L166" s="27"/>
      <c r="M166" s="150" t="s">
        <v>1</v>
      </c>
      <c r="N166" s="151" t="s">
        <v>39</v>
      </c>
      <c r="O166" s="152">
        <v>0</v>
      </c>
      <c r="P166" s="152">
        <f t="shared" si="9"/>
        <v>0</v>
      </c>
      <c r="Q166" s="152">
        <v>6.5700000000000003E-3</v>
      </c>
      <c r="R166" s="152">
        <f t="shared" si="10"/>
        <v>9.8549999999999999E-2</v>
      </c>
      <c r="S166" s="152">
        <v>0</v>
      </c>
      <c r="T166" s="153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209</v>
      </c>
      <c r="AT166" s="154" t="s">
        <v>157</v>
      </c>
      <c r="AU166" s="154" t="s">
        <v>86</v>
      </c>
      <c r="AY166" s="14" t="s">
        <v>154</v>
      </c>
      <c r="BE166" s="155">
        <f t="shared" si="12"/>
        <v>0</v>
      </c>
      <c r="BF166" s="155">
        <f t="shared" si="13"/>
        <v>0</v>
      </c>
      <c r="BG166" s="155">
        <f t="shared" si="14"/>
        <v>0</v>
      </c>
      <c r="BH166" s="155">
        <f t="shared" si="15"/>
        <v>0</v>
      </c>
      <c r="BI166" s="155">
        <f t="shared" si="16"/>
        <v>0</v>
      </c>
      <c r="BJ166" s="14" t="s">
        <v>86</v>
      </c>
      <c r="BK166" s="156">
        <f t="shared" si="17"/>
        <v>0</v>
      </c>
      <c r="BL166" s="14" t="s">
        <v>209</v>
      </c>
      <c r="BM166" s="154" t="s">
        <v>409</v>
      </c>
    </row>
    <row r="167" spans="1:65" s="2" customFormat="1" ht="24" customHeight="1">
      <c r="A167" s="26"/>
      <c r="B167" s="143"/>
      <c r="C167" s="144" t="s">
        <v>279</v>
      </c>
      <c r="D167" s="144" t="s">
        <v>157</v>
      </c>
      <c r="E167" s="145" t="s">
        <v>1646</v>
      </c>
      <c r="F167" s="146" t="s">
        <v>1647</v>
      </c>
      <c r="G167" s="147" t="s">
        <v>175</v>
      </c>
      <c r="H167" s="148">
        <v>2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0.73975999999999997</v>
      </c>
      <c r="P167" s="152">
        <f t="shared" si="9"/>
        <v>1.4795199999999999</v>
      </c>
      <c r="Q167" s="152">
        <v>9.4517760000000003E-3</v>
      </c>
      <c r="R167" s="152">
        <f t="shared" si="10"/>
        <v>1.8903552000000001E-2</v>
      </c>
      <c r="S167" s="152">
        <v>0</v>
      </c>
      <c r="T167" s="153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209</v>
      </c>
      <c r="AT167" s="154" t="s">
        <v>157</v>
      </c>
      <c r="AU167" s="154" t="s">
        <v>86</v>
      </c>
      <c r="AY167" s="14" t="s">
        <v>154</v>
      </c>
      <c r="BE167" s="155">
        <f t="shared" si="12"/>
        <v>0</v>
      </c>
      <c r="BF167" s="155">
        <f t="shared" si="13"/>
        <v>0</v>
      </c>
      <c r="BG167" s="155">
        <f t="shared" si="14"/>
        <v>0</v>
      </c>
      <c r="BH167" s="155">
        <f t="shared" si="15"/>
        <v>0</v>
      </c>
      <c r="BI167" s="155">
        <f t="shared" si="16"/>
        <v>0</v>
      </c>
      <c r="BJ167" s="14" t="s">
        <v>86</v>
      </c>
      <c r="BK167" s="156">
        <f t="shared" si="17"/>
        <v>0</v>
      </c>
      <c r="BL167" s="14" t="s">
        <v>209</v>
      </c>
      <c r="BM167" s="154" t="s">
        <v>419</v>
      </c>
    </row>
    <row r="168" spans="1:65" s="2" customFormat="1" ht="24" customHeight="1">
      <c r="A168" s="26"/>
      <c r="B168" s="143"/>
      <c r="C168" s="144" t="s">
        <v>283</v>
      </c>
      <c r="D168" s="144" t="s">
        <v>157</v>
      </c>
      <c r="E168" s="145" t="s">
        <v>1648</v>
      </c>
      <c r="F168" s="146" t="s">
        <v>1649</v>
      </c>
      <c r="G168" s="147" t="s">
        <v>391</v>
      </c>
      <c r="H168" s="148">
        <v>1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1.35239</v>
      </c>
      <c r="P168" s="152">
        <f t="shared" si="9"/>
        <v>1.35239</v>
      </c>
      <c r="Q168" s="152">
        <v>6.5880000000000001E-3</v>
      </c>
      <c r="R168" s="152">
        <f t="shared" si="10"/>
        <v>6.5880000000000001E-3</v>
      </c>
      <c r="S168" s="152">
        <v>0</v>
      </c>
      <c r="T168" s="153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209</v>
      </c>
      <c r="AT168" s="154" t="s">
        <v>157</v>
      </c>
      <c r="AU168" s="154" t="s">
        <v>86</v>
      </c>
      <c r="AY168" s="14" t="s">
        <v>154</v>
      </c>
      <c r="BE168" s="155">
        <f t="shared" si="12"/>
        <v>0</v>
      </c>
      <c r="BF168" s="155">
        <f t="shared" si="13"/>
        <v>0</v>
      </c>
      <c r="BG168" s="155">
        <f t="shared" si="14"/>
        <v>0</v>
      </c>
      <c r="BH168" s="155">
        <f t="shared" si="15"/>
        <v>0</v>
      </c>
      <c r="BI168" s="155">
        <f t="shared" si="16"/>
        <v>0</v>
      </c>
      <c r="BJ168" s="14" t="s">
        <v>86</v>
      </c>
      <c r="BK168" s="156">
        <f t="shared" si="17"/>
        <v>0</v>
      </c>
      <c r="BL168" s="14" t="s">
        <v>209</v>
      </c>
      <c r="BM168" s="154" t="s">
        <v>426</v>
      </c>
    </row>
    <row r="169" spans="1:65" s="2" customFormat="1" ht="24" customHeight="1">
      <c r="A169" s="26"/>
      <c r="B169" s="143"/>
      <c r="C169" s="144" t="s">
        <v>287</v>
      </c>
      <c r="D169" s="144" t="s">
        <v>157</v>
      </c>
      <c r="E169" s="145" t="s">
        <v>1650</v>
      </c>
      <c r="F169" s="146" t="s">
        <v>2521</v>
      </c>
      <c r="G169" s="147" t="s">
        <v>175</v>
      </c>
      <c r="H169" s="148">
        <v>33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0.22156000000000001</v>
      </c>
      <c r="P169" s="152">
        <f t="shared" si="9"/>
        <v>7.3114800000000004</v>
      </c>
      <c r="Q169" s="152">
        <v>2.206E-4</v>
      </c>
      <c r="R169" s="152">
        <f t="shared" si="10"/>
        <v>7.2797999999999995E-3</v>
      </c>
      <c r="S169" s="152">
        <v>0</v>
      </c>
      <c r="T169" s="153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209</v>
      </c>
      <c r="AT169" s="154" t="s">
        <v>157</v>
      </c>
      <c r="AU169" s="154" t="s">
        <v>86</v>
      </c>
      <c r="AY169" s="14" t="s">
        <v>154</v>
      </c>
      <c r="BE169" s="155">
        <f t="shared" si="12"/>
        <v>0</v>
      </c>
      <c r="BF169" s="155">
        <f t="shared" si="13"/>
        <v>0</v>
      </c>
      <c r="BG169" s="155">
        <f t="shared" si="14"/>
        <v>0</v>
      </c>
      <c r="BH169" s="155">
        <f t="shared" si="15"/>
        <v>0</v>
      </c>
      <c r="BI169" s="155">
        <f t="shared" si="16"/>
        <v>0</v>
      </c>
      <c r="BJ169" s="14" t="s">
        <v>86</v>
      </c>
      <c r="BK169" s="156">
        <f t="shared" si="17"/>
        <v>0</v>
      </c>
      <c r="BL169" s="14" t="s">
        <v>209</v>
      </c>
      <c r="BM169" s="154" t="s">
        <v>438</v>
      </c>
    </row>
    <row r="170" spans="1:65" s="2" customFormat="1" ht="24" customHeight="1">
      <c r="A170" s="26"/>
      <c r="B170" s="143"/>
      <c r="C170" s="144" t="s">
        <v>291</v>
      </c>
      <c r="D170" s="144" t="s">
        <v>157</v>
      </c>
      <c r="E170" s="145" t="s">
        <v>1651</v>
      </c>
      <c r="F170" s="146" t="s">
        <v>2522</v>
      </c>
      <c r="G170" s="147" t="s">
        <v>175</v>
      </c>
      <c r="H170" s="148">
        <v>117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0.22236</v>
      </c>
      <c r="P170" s="152">
        <f t="shared" si="9"/>
        <v>26.016120000000001</v>
      </c>
      <c r="Q170" s="152">
        <v>3.8860000000000001E-4</v>
      </c>
      <c r="R170" s="152">
        <f t="shared" si="10"/>
        <v>4.5466199999999998E-2</v>
      </c>
      <c r="S170" s="152">
        <v>0</v>
      </c>
      <c r="T170" s="15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209</v>
      </c>
      <c r="AT170" s="154" t="s">
        <v>157</v>
      </c>
      <c r="AU170" s="154" t="s">
        <v>86</v>
      </c>
      <c r="AY170" s="14" t="s">
        <v>154</v>
      </c>
      <c r="BE170" s="155">
        <f t="shared" si="12"/>
        <v>0</v>
      </c>
      <c r="BF170" s="155">
        <f t="shared" si="13"/>
        <v>0</v>
      </c>
      <c r="BG170" s="155">
        <f t="shared" si="14"/>
        <v>0</v>
      </c>
      <c r="BH170" s="155">
        <f t="shared" si="15"/>
        <v>0</v>
      </c>
      <c r="BI170" s="155">
        <f t="shared" si="16"/>
        <v>0</v>
      </c>
      <c r="BJ170" s="14" t="s">
        <v>86</v>
      </c>
      <c r="BK170" s="156">
        <f t="shared" si="17"/>
        <v>0</v>
      </c>
      <c r="BL170" s="14" t="s">
        <v>209</v>
      </c>
      <c r="BM170" s="154" t="s">
        <v>446</v>
      </c>
    </row>
    <row r="171" spans="1:65" s="2" customFormat="1" ht="24" customHeight="1">
      <c r="A171" s="26"/>
      <c r="B171" s="143"/>
      <c r="C171" s="144" t="s">
        <v>295</v>
      </c>
      <c r="D171" s="144" t="s">
        <v>157</v>
      </c>
      <c r="E171" s="145" t="s">
        <v>1652</v>
      </c>
      <c r="F171" s="146" t="s">
        <v>2523</v>
      </c>
      <c r="G171" s="147" t="s">
        <v>175</v>
      </c>
      <c r="H171" s="148">
        <v>160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0.22295000000000001</v>
      </c>
      <c r="P171" s="152">
        <f t="shared" si="9"/>
        <v>35.672000000000004</v>
      </c>
      <c r="Q171" s="152">
        <v>5.1188000000000004E-4</v>
      </c>
      <c r="R171" s="152">
        <f t="shared" si="10"/>
        <v>8.190080000000001E-2</v>
      </c>
      <c r="S171" s="152">
        <v>0</v>
      </c>
      <c r="T171" s="15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209</v>
      </c>
      <c r="AT171" s="154" t="s">
        <v>157</v>
      </c>
      <c r="AU171" s="154" t="s">
        <v>86</v>
      </c>
      <c r="AY171" s="14" t="s">
        <v>154</v>
      </c>
      <c r="BE171" s="155">
        <f t="shared" si="12"/>
        <v>0</v>
      </c>
      <c r="BF171" s="155">
        <f t="shared" si="13"/>
        <v>0</v>
      </c>
      <c r="BG171" s="155">
        <f t="shared" si="14"/>
        <v>0</v>
      </c>
      <c r="BH171" s="155">
        <f t="shared" si="15"/>
        <v>0</v>
      </c>
      <c r="BI171" s="155">
        <f t="shared" si="16"/>
        <v>0</v>
      </c>
      <c r="BJ171" s="14" t="s">
        <v>86</v>
      </c>
      <c r="BK171" s="156">
        <f t="shared" si="17"/>
        <v>0</v>
      </c>
      <c r="BL171" s="14" t="s">
        <v>209</v>
      </c>
      <c r="BM171" s="154" t="s">
        <v>453</v>
      </c>
    </row>
    <row r="172" spans="1:65" s="2" customFormat="1" ht="24" customHeight="1">
      <c r="A172" s="26"/>
      <c r="B172" s="143"/>
      <c r="C172" s="144" t="s">
        <v>299</v>
      </c>
      <c r="D172" s="144" t="s">
        <v>157</v>
      </c>
      <c r="E172" s="145" t="s">
        <v>1653</v>
      </c>
      <c r="F172" s="146" t="s">
        <v>2524</v>
      </c>
      <c r="G172" s="147" t="s">
        <v>175</v>
      </c>
      <c r="H172" s="148">
        <v>14</v>
      </c>
      <c r="I172" s="148"/>
      <c r="J172" s="148"/>
      <c r="K172" s="149"/>
      <c r="L172" s="27"/>
      <c r="M172" s="150" t="s">
        <v>1</v>
      </c>
      <c r="N172" s="151" t="s">
        <v>39</v>
      </c>
      <c r="O172" s="152">
        <v>0.22419</v>
      </c>
      <c r="P172" s="152">
        <f t="shared" si="9"/>
        <v>3.1386599999999998</v>
      </c>
      <c r="Q172" s="152">
        <v>8.5822000000000003E-4</v>
      </c>
      <c r="R172" s="152">
        <f t="shared" si="10"/>
        <v>1.2015080000000001E-2</v>
      </c>
      <c r="S172" s="152">
        <v>0</v>
      </c>
      <c r="T172" s="15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209</v>
      </c>
      <c r="AT172" s="154" t="s">
        <v>157</v>
      </c>
      <c r="AU172" s="154" t="s">
        <v>86</v>
      </c>
      <c r="AY172" s="14" t="s">
        <v>154</v>
      </c>
      <c r="BE172" s="155">
        <f t="shared" si="12"/>
        <v>0</v>
      </c>
      <c r="BF172" s="155">
        <f t="shared" si="13"/>
        <v>0</v>
      </c>
      <c r="BG172" s="155">
        <f t="shared" si="14"/>
        <v>0</v>
      </c>
      <c r="BH172" s="155">
        <f t="shared" si="15"/>
        <v>0</v>
      </c>
      <c r="BI172" s="155">
        <f t="shared" si="16"/>
        <v>0</v>
      </c>
      <c r="BJ172" s="14" t="s">
        <v>86</v>
      </c>
      <c r="BK172" s="156">
        <f t="shared" si="17"/>
        <v>0</v>
      </c>
      <c r="BL172" s="14" t="s">
        <v>209</v>
      </c>
      <c r="BM172" s="154" t="s">
        <v>460</v>
      </c>
    </row>
    <row r="173" spans="1:65" s="2" customFormat="1" ht="24" customHeight="1">
      <c r="A173" s="26"/>
      <c r="B173" s="143"/>
      <c r="C173" s="144" t="s">
        <v>304</v>
      </c>
      <c r="D173" s="144" t="s">
        <v>157</v>
      </c>
      <c r="E173" s="145" t="s">
        <v>1654</v>
      </c>
      <c r="F173" s="146" t="s">
        <v>2525</v>
      </c>
      <c r="G173" s="147" t="s">
        <v>175</v>
      </c>
      <c r="H173" s="148">
        <v>48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0.22548000000000001</v>
      </c>
      <c r="P173" s="152">
        <f t="shared" si="9"/>
        <v>10.823040000000001</v>
      </c>
      <c r="Q173" s="152">
        <v>1.04532E-3</v>
      </c>
      <c r="R173" s="152">
        <f t="shared" si="10"/>
        <v>5.0175360000000002E-2</v>
      </c>
      <c r="S173" s="152">
        <v>0</v>
      </c>
      <c r="T173" s="15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209</v>
      </c>
      <c r="AT173" s="154" t="s">
        <v>157</v>
      </c>
      <c r="AU173" s="154" t="s">
        <v>86</v>
      </c>
      <c r="AY173" s="14" t="s">
        <v>154</v>
      </c>
      <c r="BE173" s="155">
        <f t="shared" si="12"/>
        <v>0</v>
      </c>
      <c r="BF173" s="155">
        <f t="shared" si="13"/>
        <v>0</v>
      </c>
      <c r="BG173" s="155">
        <f t="shared" si="14"/>
        <v>0</v>
      </c>
      <c r="BH173" s="155">
        <f t="shared" si="15"/>
        <v>0</v>
      </c>
      <c r="BI173" s="155">
        <f t="shared" si="16"/>
        <v>0</v>
      </c>
      <c r="BJ173" s="14" t="s">
        <v>86</v>
      </c>
      <c r="BK173" s="156">
        <f t="shared" si="17"/>
        <v>0</v>
      </c>
      <c r="BL173" s="14" t="s">
        <v>209</v>
      </c>
      <c r="BM173" s="154" t="s">
        <v>468</v>
      </c>
    </row>
    <row r="174" spans="1:65" s="2" customFormat="1" ht="24" customHeight="1">
      <c r="A174" s="26"/>
      <c r="B174" s="143"/>
      <c r="C174" s="144" t="s">
        <v>308</v>
      </c>
      <c r="D174" s="144" t="s">
        <v>157</v>
      </c>
      <c r="E174" s="145" t="s">
        <v>1655</v>
      </c>
      <c r="F174" s="146" t="s">
        <v>2526</v>
      </c>
      <c r="G174" s="147" t="s">
        <v>175</v>
      </c>
      <c r="H174" s="148">
        <v>57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0</v>
      </c>
      <c r="P174" s="152">
        <f t="shared" si="9"/>
        <v>0</v>
      </c>
      <c r="Q174" s="152">
        <v>1.39E-3</v>
      </c>
      <c r="R174" s="152">
        <f t="shared" si="10"/>
        <v>7.9229999999999995E-2</v>
      </c>
      <c r="S174" s="152">
        <v>0</v>
      </c>
      <c r="T174" s="15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209</v>
      </c>
      <c r="AT174" s="154" t="s">
        <v>157</v>
      </c>
      <c r="AU174" s="154" t="s">
        <v>86</v>
      </c>
      <c r="AY174" s="14" t="s">
        <v>154</v>
      </c>
      <c r="BE174" s="155">
        <f t="shared" si="12"/>
        <v>0</v>
      </c>
      <c r="BF174" s="155">
        <f t="shared" si="13"/>
        <v>0</v>
      </c>
      <c r="BG174" s="155">
        <f t="shared" si="14"/>
        <v>0</v>
      </c>
      <c r="BH174" s="155">
        <f t="shared" si="15"/>
        <v>0</v>
      </c>
      <c r="BI174" s="155">
        <f t="shared" si="16"/>
        <v>0</v>
      </c>
      <c r="BJ174" s="14" t="s">
        <v>86</v>
      </c>
      <c r="BK174" s="156">
        <f t="shared" si="17"/>
        <v>0</v>
      </c>
      <c r="BL174" s="14" t="s">
        <v>209</v>
      </c>
      <c r="BM174" s="154" t="s">
        <v>476</v>
      </c>
    </row>
    <row r="175" spans="1:65" s="2" customFormat="1" ht="24" customHeight="1">
      <c r="A175" s="26"/>
      <c r="B175" s="143"/>
      <c r="C175" s="144" t="s">
        <v>312</v>
      </c>
      <c r="D175" s="144" t="s">
        <v>157</v>
      </c>
      <c r="E175" s="145" t="s">
        <v>1656</v>
      </c>
      <c r="F175" s="146" t="s">
        <v>1657</v>
      </c>
      <c r="G175" s="147" t="s">
        <v>391</v>
      </c>
      <c r="H175" s="148">
        <v>1</v>
      </c>
      <c r="I175" s="148"/>
      <c r="J175" s="148"/>
      <c r="K175" s="149"/>
      <c r="L175" s="27"/>
      <c r="M175" s="150" t="s">
        <v>1</v>
      </c>
      <c r="N175" s="151" t="s">
        <v>39</v>
      </c>
      <c r="O175" s="152">
        <v>2.1600700000000002</v>
      </c>
      <c r="P175" s="152">
        <f t="shared" si="9"/>
        <v>2.1600700000000002</v>
      </c>
      <c r="Q175" s="152">
        <v>9.8750999999999995E-3</v>
      </c>
      <c r="R175" s="152">
        <f t="shared" si="10"/>
        <v>9.8750999999999995E-3</v>
      </c>
      <c r="S175" s="152">
        <v>0</v>
      </c>
      <c r="T175" s="153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4" t="s">
        <v>209</v>
      </c>
      <c r="AT175" s="154" t="s">
        <v>157</v>
      </c>
      <c r="AU175" s="154" t="s">
        <v>86</v>
      </c>
      <c r="AY175" s="14" t="s">
        <v>154</v>
      </c>
      <c r="BE175" s="155">
        <f t="shared" si="12"/>
        <v>0</v>
      </c>
      <c r="BF175" s="155">
        <f t="shared" si="13"/>
        <v>0</v>
      </c>
      <c r="BG175" s="155">
        <f t="shared" si="14"/>
        <v>0</v>
      </c>
      <c r="BH175" s="155">
        <f t="shared" si="15"/>
        <v>0</v>
      </c>
      <c r="BI175" s="155">
        <f t="shared" si="16"/>
        <v>0</v>
      </c>
      <c r="BJ175" s="14" t="s">
        <v>86</v>
      </c>
      <c r="BK175" s="156">
        <f t="shared" si="17"/>
        <v>0</v>
      </c>
      <c r="BL175" s="14" t="s">
        <v>209</v>
      </c>
      <c r="BM175" s="154" t="s">
        <v>484</v>
      </c>
    </row>
    <row r="176" spans="1:65" s="2" customFormat="1" ht="24" customHeight="1">
      <c r="A176" s="26"/>
      <c r="B176" s="143"/>
      <c r="C176" s="144" t="s">
        <v>316</v>
      </c>
      <c r="D176" s="144" t="s">
        <v>157</v>
      </c>
      <c r="E176" s="145" t="s">
        <v>1658</v>
      </c>
      <c r="F176" s="146" t="s">
        <v>1659</v>
      </c>
      <c r="G176" s="147" t="s">
        <v>391</v>
      </c>
      <c r="H176" s="148">
        <v>2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2.84185</v>
      </c>
      <c r="P176" s="152">
        <f t="shared" si="9"/>
        <v>5.6837</v>
      </c>
      <c r="Q176" s="152">
        <v>1.6169599999999999E-2</v>
      </c>
      <c r="R176" s="152">
        <f t="shared" si="10"/>
        <v>3.2339199999999999E-2</v>
      </c>
      <c r="S176" s="152">
        <v>0</v>
      </c>
      <c r="T176" s="153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209</v>
      </c>
      <c r="AT176" s="154" t="s">
        <v>157</v>
      </c>
      <c r="AU176" s="154" t="s">
        <v>86</v>
      </c>
      <c r="AY176" s="14" t="s">
        <v>154</v>
      </c>
      <c r="BE176" s="155">
        <f t="shared" si="12"/>
        <v>0</v>
      </c>
      <c r="BF176" s="155">
        <f t="shared" si="13"/>
        <v>0</v>
      </c>
      <c r="BG176" s="155">
        <f t="shared" si="14"/>
        <v>0</v>
      </c>
      <c r="BH176" s="155">
        <f t="shared" si="15"/>
        <v>0</v>
      </c>
      <c r="BI176" s="155">
        <f t="shared" si="16"/>
        <v>0</v>
      </c>
      <c r="BJ176" s="14" t="s">
        <v>86</v>
      </c>
      <c r="BK176" s="156">
        <f t="shared" si="17"/>
        <v>0</v>
      </c>
      <c r="BL176" s="14" t="s">
        <v>209</v>
      </c>
      <c r="BM176" s="154" t="s">
        <v>492</v>
      </c>
    </row>
    <row r="177" spans="1:65" s="2" customFormat="1" ht="16.5" customHeight="1">
      <c r="A177" s="26"/>
      <c r="B177" s="143"/>
      <c r="C177" s="144" t="s">
        <v>320</v>
      </c>
      <c r="D177" s="144" t="s">
        <v>157</v>
      </c>
      <c r="E177" s="145" t="s">
        <v>1660</v>
      </c>
      <c r="F177" s="146" t="s">
        <v>1661</v>
      </c>
      <c r="G177" s="147" t="s">
        <v>159</v>
      </c>
      <c r="H177" s="148">
        <v>48</v>
      </c>
      <c r="I177" s="148"/>
      <c r="J177" s="148"/>
      <c r="K177" s="149"/>
      <c r="L177" s="27"/>
      <c r="M177" s="150" t="s">
        <v>1</v>
      </c>
      <c r="N177" s="151" t="s">
        <v>39</v>
      </c>
      <c r="O177" s="152">
        <v>0.40100000000000002</v>
      </c>
      <c r="P177" s="152">
        <f t="shared" si="9"/>
        <v>19.248000000000001</v>
      </c>
      <c r="Q177" s="152">
        <v>0</v>
      </c>
      <c r="R177" s="152">
        <f t="shared" si="10"/>
        <v>0</v>
      </c>
      <c r="S177" s="152">
        <v>0</v>
      </c>
      <c r="T177" s="153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209</v>
      </c>
      <c r="AT177" s="154" t="s">
        <v>157</v>
      </c>
      <c r="AU177" s="154" t="s">
        <v>86</v>
      </c>
      <c r="AY177" s="14" t="s">
        <v>154</v>
      </c>
      <c r="BE177" s="155">
        <f t="shared" si="12"/>
        <v>0</v>
      </c>
      <c r="BF177" s="155">
        <f t="shared" si="13"/>
        <v>0</v>
      </c>
      <c r="BG177" s="155">
        <f t="shared" si="14"/>
        <v>0</v>
      </c>
      <c r="BH177" s="155">
        <f t="shared" si="15"/>
        <v>0</v>
      </c>
      <c r="BI177" s="155">
        <f t="shared" si="16"/>
        <v>0</v>
      </c>
      <c r="BJ177" s="14" t="s">
        <v>86</v>
      </c>
      <c r="BK177" s="156">
        <f t="shared" si="17"/>
        <v>0</v>
      </c>
      <c r="BL177" s="14" t="s">
        <v>209</v>
      </c>
      <c r="BM177" s="154" t="s">
        <v>500</v>
      </c>
    </row>
    <row r="178" spans="1:65" s="2" customFormat="1" ht="16.5" customHeight="1">
      <c r="A178" s="26"/>
      <c r="B178" s="143"/>
      <c r="C178" s="144" t="s">
        <v>324</v>
      </c>
      <c r="D178" s="144" t="s">
        <v>157</v>
      </c>
      <c r="E178" s="145" t="s">
        <v>1662</v>
      </c>
      <c r="F178" s="146" t="s">
        <v>1663</v>
      </c>
      <c r="G178" s="147" t="s">
        <v>159</v>
      </c>
      <c r="H178" s="148">
        <v>7</v>
      </c>
      <c r="I178" s="148"/>
      <c r="J178" s="148"/>
      <c r="K178" s="149"/>
      <c r="L178" s="27"/>
      <c r="M178" s="150" t="s">
        <v>1</v>
      </c>
      <c r="N178" s="151" t="s">
        <v>39</v>
      </c>
      <c r="O178" s="152">
        <v>0.52900000000000003</v>
      </c>
      <c r="P178" s="152">
        <f t="shared" si="9"/>
        <v>3.7030000000000003</v>
      </c>
      <c r="Q178" s="152">
        <v>0</v>
      </c>
      <c r="R178" s="152">
        <f t="shared" si="10"/>
        <v>0</v>
      </c>
      <c r="S178" s="152">
        <v>0</v>
      </c>
      <c r="T178" s="153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209</v>
      </c>
      <c r="AT178" s="154" t="s">
        <v>157</v>
      </c>
      <c r="AU178" s="154" t="s">
        <v>86</v>
      </c>
      <c r="AY178" s="14" t="s">
        <v>154</v>
      </c>
      <c r="BE178" s="155">
        <f t="shared" si="12"/>
        <v>0</v>
      </c>
      <c r="BF178" s="155">
        <f t="shared" si="13"/>
        <v>0</v>
      </c>
      <c r="BG178" s="155">
        <f t="shared" si="14"/>
        <v>0</v>
      </c>
      <c r="BH178" s="155">
        <f t="shared" si="15"/>
        <v>0</v>
      </c>
      <c r="BI178" s="155">
        <f t="shared" si="16"/>
        <v>0</v>
      </c>
      <c r="BJ178" s="14" t="s">
        <v>86</v>
      </c>
      <c r="BK178" s="156">
        <f t="shared" si="17"/>
        <v>0</v>
      </c>
      <c r="BL178" s="14" t="s">
        <v>209</v>
      </c>
      <c r="BM178" s="154" t="s">
        <v>508</v>
      </c>
    </row>
    <row r="179" spans="1:65" s="2" customFormat="1" ht="24" customHeight="1">
      <c r="A179" s="26"/>
      <c r="B179" s="143"/>
      <c r="C179" s="144" t="s">
        <v>330</v>
      </c>
      <c r="D179" s="144" t="s">
        <v>157</v>
      </c>
      <c r="E179" s="145" t="s">
        <v>1664</v>
      </c>
      <c r="F179" s="146" t="s">
        <v>1665</v>
      </c>
      <c r="G179" s="147" t="s">
        <v>159</v>
      </c>
      <c r="H179" s="148">
        <v>44</v>
      </c>
      <c r="I179" s="148"/>
      <c r="J179" s="148"/>
      <c r="K179" s="149"/>
      <c r="L179" s="27"/>
      <c r="M179" s="150" t="s">
        <v>1</v>
      </c>
      <c r="N179" s="151" t="s">
        <v>39</v>
      </c>
      <c r="O179" s="152">
        <v>0.21823999999999999</v>
      </c>
      <c r="P179" s="152">
        <f t="shared" si="9"/>
        <v>9.6025600000000004</v>
      </c>
      <c r="Q179" s="152">
        <v>1.2852E-4</v>
      </c>
      <c r="R179" s="152">
        <f t="shared" si="10"/>
        <v>5.6548800000000001E-3</v>
      </c>
      <c r="S179" s="152">
        <v>0</v>
      </c>
      <c r="T179" s="153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4" t="s">
        <v>209</v>
      </c>
      <c r="AT179" s="154" t="s">
        <v>157</v>
      </c>
      <c r="AU179" s="154" t="s">
        <v>86</v>
      </c>
      <c r="AY179" s="14" t="s">
        <v>154</v>
      </c>
      <c r="BE179" s="155">
        <f t="shared" si="12"/>
        <v>0</v>
      </c>
      <c r="BF179" s="155">
        <f t="shared" si="13"/>
        <v>0</v>
      </c>
      <c r="BG179" s="155">
        <f t="shared" si="14"/>
        <v>0</v>
      </c>
      <c r="BH179" s="155">
        <f t="shared" si="15"/>
        <v>0</v>
      </c>
      <c r="BI179" s="155">
        <f t="shared" si="16"/>
        <v>0</v>
      </c>
      <c r="BJ179" s="14" t="s">
        <v>86</v>
      </c>
      <c r="BK179" s="156">
        <f t="shared" si="17"/>
        <v>0</v>
      </c>
      <c r="BL179" s="14" t="s">
        <v>209</v>
      </c>
      <c r="BM179" s="154" t="s">
        <v>516</v>
      </c>
    </row>
    <row r="180" spans="1:65" s="2" customFormat="1" ht="24" customHeight="1">
      <c r="A180" s="26"/>
      <c r="B180" s="143"/>
      <c r="C180" s="144" t="s">
        <v>338</v>
      </c>
      <c r="D180" s="144" t="s">
        <v>157</v>
      </c>
      <c r="E180" s="145" t="s">
        <v>1666</v>
      </c>
      <c r="F180" s="146" t="s">
        <v>1667</v>
      </c>
      <c r="G180" s="147" t="s">
        <v>1668</v>
      </c>
      <c r="H180" s="148">
        <v>5</v>
      </c>
      <c r="I180" s="148"/>
      <c r="J180" s="148"/>
      <c r="K180" s="149"/>
      <c r="L180" s="27"/>
      <c r="M180" s="150" t="s">
        <v>1</v>
      </c>
      <c r="N180" s="151" t="s">
        <v>39</v>
      </c>
      <c r="O180" s="152">
        <v>0.43547000000000002</v>
      </c>
      <c r="P180" s="152">
        <f t="shared" si="9"/>
        <v>2.1773500000000001</v>
      </c>
      <c r="Q180" s="152">
        <v>2.5703999999999999E-4</v>
      </c>
      <c r="R180" s="152">
        <f t="shared" si="10"/>
        <v>1.2852E-3</v>
      </c>
      <c r="S180" s="152">
        <v>0</v>
      </c>
      <c r="T180" s="153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4" t="s">
        <v>209</v>
      </c>
      <c r="AT180" s="154" t="s">
        <v>157</v>
      </c>
      <c r="AU180" s="154" t="s">
        <v>86</v>
      </c>
      <c r="AY180" s="14" t="s">
        <v>154</v>
      </c>
      <c r="BE180" s="155">
        <f t="shared" si="12"/>
        <v>0</v>
      </c>
      <c r="BF180" s="155">
        <f t="shared" si="13"/>
        <v>0</v>
      </c>
      <c r="BG180" s="155">
        <f t="shared" si="14"/>
        <v>0</v>
      </c>
      <c r="BH180" s="155">
        <f t="shared" si="15"/>
        <v>0</v>
      </c>
      <c r="BI180" s="155">
        <f t="shared" si="16"/>
        <v>0</v>
      </c>
      <c r="BJ180" s="14" t="s">
        <v>86</v>
      </c>
      <c r="BK180" s="156">
        <f t="shared" si="17"/>
        <v>0</v>
      </c>
      <c r="BL180" s="14" t="s">
        <v>209</v>
      </c>
      <c r="BM180" s="154" t="s">
        <v>524</v>
      </c>
    </row>
    <row r="181" spans="1:65" s="2" customFormat="1" ht="24" customHeight="1">
      <c r="A181" s="26"/>
      <c r="B181" s="143"/>
      <c r="C181" s="144" t="s">
        <v>342</v>
      </c>
      <c r="D181" s="144" t="s">
        <v>157</v>
      </c>
      <c r="E181" s="145" t="s">
        <v>1669</v>
      </c>
      <c r="F181" s="146" t="s">
        <v>1670</v>
      </c>
      <c r="G181" s="147" t="s">
        <v>159</v>
      </c>
      <c r="H181" s="148">
        <v>1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</v>
      </c>
      <c r="P181" s="152">
        <f t="shared" si="9"/>
        <v>0</v>
      </c>
      <c r="Q181" s="152">
        <v>2.0000000000000002E-5</v>
      </c>
      <c r="R181" s="152">
        <f t="shared" si="10"/>
        <v>2.0000000000000002E-5</v>
      </c>
      <c r="S181" s="152">
        <v>0</v>
      </c>
      <c r="T181" s="153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209</v>
      </c>
      <c r="AT181" s="154" t="s">
        <v>157</v>
      </c>
      <c r="AU181" s="154" t="s">
        <v>86</v>
      </c>
      <c r="AY181" s="14" t="s">
        <v>154</v>
      </c>
      <c r="BE181" s="155">
        <f t="shared" si="12"/>
        <v>0</v>
      </c>
      <c r="BF181" s="155">
        <f t="shared" si="13"/>
        <v>0</v>
      </c>
      <c r="BG181" s="155">
        <f t="shared" si="14"/>
        <v>0</v>
      </c>
      <c r="BH181" s="155">
        <f t="shared" si="15"/>
        <v>0</v>
      </c>
      <c r="BI181" s="155">
        <f t="shared" si="16"/>
        <v>0</v>
      </c>
      <c r="BJ181" s="14" t="s">
        <v>86</v>
      </c>
      <c r="BK181" s="156">
        <f t="shared" si="17"/>
        <v>0</v>
      </c>
      <c r="BL181" s="14" t="s">
        <v>209</v>
      </c>
      <c r="BM181" s="154" t="s">
        <v>532</v>
      </c>
    </row>
    <row r="182" spans="1:65" s="2" customFormat="1" ht="24" customHeight="1">
      <c r="A182" s="26"/>
      <c r="B182" s="143"/>
      <c r="C182" s="144" t="s">
        <v>345</v>
      </c>
      <c r="D182" s="144" t="s">
        <v>157</v>
      </c>
      <c r="E182" s="145" t="s">
        <v>1671</v>
      </c>
      <c r="F182" s="146" t="s">
        <v>1672</v>
      </c>
      <c r="G182" s="147" t="s">
        <v>159</v>
      </c>
      <c r="H182" s="148">
        <v>9</v>
      </c>
      <c r="I182" s="148"/>
      <c r="J182" s="148"/>
      <c r="K182" s="149"/>
      <c r="L182" s="27"/>
      <c r="M182" s="150" t="s">
        <v>1</v>
      </c>
      <c r="N182" s="151" t="s">
        <v>39</v>
      </c>
      <c r="O182" s="152">
        <v>0</v>
      </c>
      <c r="P182" s="152">
        <f t="shared" si="9"/>
        <v>0</v>
      </c>
      <c r="Q182" s="152">
        <v>2.0000000000000002E-5</v>
      </c>
      <c r="R182" s="152">
        <f t="shared" si="10"/>
        <v>1.8000000000000001E-4</v>
      </c>
      <c r="S182" s="152">
        <v>0</v>
      </c>
      <c r="T182" s="153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4" t="s">
        <v>209</v>
      </c>
      <c r="AT182" s="154" t="s">
        <v>157</v>
      </c>
      <c r="AU182" s="154" t="s">
        <v>86</v>
      </c>
      <c r="AY182" s="14" t="s">
        <v>154</v>
      </c>
      <c r="BE182" s="155">
        <f t="shared" si="12"/>
        <v>0</v>
      </c>
      <c r="BF182" s="155">
        <f t="shared" si="13"/>
        <v>0</v>
      </c>
      <c r="BG182" s="155">
        <f t="shared" si="14"/>
        <v>0</v>
      </c>
      <c r="BH182" s="155">
        <f t="shared" si="15"/>
        <v>0</v>
      </c>
      <c r="BI182" s="155">
        <f t="shared" si="16"/>
        <v>0</v>
      </c>
      <c r="BJ182" s="14" t="s">
        <v>86</v>
      </c>
      <c r="BK182" s="156">
        <f t="shared" si="17"/>
        <v>0</v>
      </c>
      <c r="BL182" s="14" t="s">
        <v>209</v>
      </c>
      <c r="BM182" s="154" t="s">
        <v>540</v>
      </c>
    </row>
    <row r="183" spans="1:65" s="2" customFormat="1" ht="16.5" customHeight="1">
      <c r="A183" s="26"/>
      <c r="B183" s="143"/>
      <c r="C183" s="144" t="s">
        <v>348</v>
      </c>
      <c r="D183" s="144" t="s">
        <v>157</v>
      </c>
      <c r="E183" s="145" t="s">
        <v>1673</v>
      </c>
      <c r="F183" s="146" t="s">
        <v>1674</v>
      </c>
      <c r="G183" s="147" t="s">
        <v>159</v>
      </c>
      <c r="H183" s="148">
        <v>26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</v>
      </c>
      <c r="P183" s="152">
        <f t="shared" si="9"/>
        <v>0</v>
      </c>
      <c r="Q183" s="152">
        <v>2.0000000000000002E-5</v>
      </c>
      <c r="R183" s="152">
        <f t="shared" si="10"/>
        <v>5.2000000000000006E-4</v>
      </c>
      <c r="S183" s="152">
        <v>0</v>
      </c>
      <c r="T183" s="153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209</v>
      </c>
      <c r="AT183" s="154" t="s">
        <v>157</v>
      </c>
      <c r="AU183" s="154" t="s">
        <v>86</v>
      </c>
      <c r="AY183" s="14" t="s">
        <v>154</v>
      </c>
      <c r="BE183" s="155">
        <f t="shared" si="12"/>
        <v>0</v>
      </c>
      <c r="BF183" s="155">
        <f t="shared" si="13"/>
        <v>0</v>
      </c>
      <c r="BG183" s="155">
        <f t="shared" si="14"/>
        <v>0</v>
      </c>
      <c r="BH183" s="155">
        <f t="shared" si="15"/>
        <v>0</v>
      </c>
      <c r="BI183" s="155">
        <f t="shared" si="16"/>
        <v>0</v>
      </c>
      <c r="BJ183" s="14" t="s">
        <v>86</v>
      </c>
      <c r="BK183" s="156">
        <f t="shared" si="17"/>
        <v>0</v>
      </c>
      <c r="BL183" s="14" t="s">
        <v>209</v>
      </c>
      <c r="BM183" s="154" t="s">
        <v>548</v>
      </c>
    </row>
    <row r="184" spans="1:65" s="2" customFormat="1" ht="24" customHeight="1">
      <c r="A184" s="26"/>
      <c r="B184" s="143"/>
      <c r="C184" s="144" t="s">
        <v>355</v>
      </c>
      <c r="D184" s="144" t="s">
        <v>157</v>
      </c>
      <c r="E184" s="145" t="s">
        <v>1675</v>
      </c>
      <c r="F184" s="146" t="s">
        <v>1676</v>
      </c>
      <c r="G184" s="147" t="s">
        <v>159</v>
      </c>
      <c r="H184" s="148">
        <v>3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0</v>
      </c>
      <c r="P184" s="152">
        <f t="shared" si="9"/>
        <v>0</v>
      </c>
      <c r="Q184" s="152">
        <v>2.0000000000000002E-5</v>
      </c>
      <c r="R184" s="152">
        <f t="shared" si="10"/>
        <v>6.0000000000000008E-5</v>
      </c>
      <c r="S184" s="152">
        <v>0</v>
      </c>
      <c r="T184" s="153">
        <f t="shared" si="11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209</v>
      </c>
      <c r="AT184" s="154" t="s">
        <v>157</v>
      </c>
      <c r="AU184" s="154" t="s">
        <v>86</v>
      </c>
      <c r="AY184" s="14" t="s">
        <v>154</v>
      </c>
      <c r="BE184" s="155">
        <f t="shared" si="12"/>
        <v>0</v>
      </c>
      <c r="BF184" s="155">
        <f t="shared" si="13"/>
        <v>0</v>
      </c>
      <c r="BG184" s="155">
        <f t="shared" si="14"/>
        <v>0</v>
      </c>
      <c r="BH184" s="155">
        <f t="shared" si="15"/>
        <v>0</v>
      </c>
      <c r="BI184" s="155">
        <f t="shared" si="16"/>
        <v>0</v>
      </c>
      <c r="BJ184" s="14" t="s">
        <v>86</v>
      </c>
      <c r="BK184" s="156">
        <f t="shared" si="17"/>
        <v>0</v>
      </c>
      <c r="BL184" s="14" t="s">
        <v>209</v>
      </c>
      <c r="BM184" s="154" t="s">
        <v>557</v>
      </c>
    </row>
    <row r="185" spans="1:65" s="2" customFormat="1" ht="16.5" customHeight="1">
      <c r="A185" s="26"/>
      <c r="B185" s="143"/>
      <c r="C185" s="144" t="s">
        <v>359</v>
      </c>
      <c r="D185" s="144" t="s">
        <v>157</v>
      </c>
      <c r="E185" s="145" t="s">
        <v>1677</v>
      </c>
      <c r="F185" s="146" t="s">
        <v>1678</v>
      </c>
      <c r="G185" s="147" t="s">
        <v>159</v>
      </c>
      <c r="H185" s="148">
        <v>9</v>
      </c>
      <c r="I185" s="148"/>
      <c r="J185" s="148"/>
      <c r="K185" s="149"/>
      <c r="L185" s="27"/>
      <c r="M185" s="150" t="s">
        <v>1</v>
      </c>
      <c r="N185" s="151" t="s">
        <v>39</v>
      </c>
      <c r="O185" s="152">
        <v>0</v>
      </c>
      <c r="P185" s="152">
        <f t="shared" si="9"/>
        <v>0</v>
      </c>
      <c r="Q185" s="152">
        <v>2.0000000000000002E-5</v>
      </c>
      <c r="R185" s="152">
        <f t="shared" si="10"/>
        <v>1.8000000000000001E-4</v>
      </c>
      <c r="S185" s="152">
        <v>0</v>
      </c>
      <c r="T185" s="153">
        <f t="shared" si="11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209</v>
      </c>
      <c r="AT185" s="154" t="s">
        <v>157</v>
      </c>
      <c r="AU185" s="154" t="s">
        <v>86</v>
      </c>
      <c r="AY185" s="14" t="s">
        <v>154</v>
      </c>
      <c r="BE185" s="155">
        <f t="shared" si="12"/>
        <v>0</v>
      </c>
      <c r="BF185" s="155">
        <f t="shared" si="13"/>
        <v>0</v>
      </c>
      <c r="BG185" s="155">
        <f t="shared" si="14"/>
        <v>0</v>
      </c>
      <c r="BH185" s="155">
        <f t="shared" si="15"/>
        <v>0</v>
      </c>
      <c r="BI185" s="155">
        <f t="shared" si="16"/>
        <v>0</v>
      </c>
      <c r="BJ185" s="14" t="s">
        <v>86</v>
      </c>
      <c r="BK185" s="156">
        <f t="shared" si="17"/>
        <v>0</v>
      </c>
      <c r="BL185" s="14" t="s">
        <v>209</v>
      </c>
      <c r="BM185" s="154" t="s">
        <v>565</v>
      </c>
    </row>
    <row r="186" spans="1:65" s="2" customFormat="1" ht="24" customHeight="1">
      <c r="A186" s="26"/>
      <c r="B186" s="143"/>
      <c r="C186" s="144" t="s">
        <v>363</v>
      </c>
      <c r="D186" s="144" t="s">
        <v>157</v>
      </c>
      <c r="E186" s="145" t="s">
        <v>1679</v>
      </c>
      <c r="F186" s="146" t="s">
        <v>1680</v>
      </c>
      <c r="G186" s="147" t="s">
        <v>159</v>
      </c>
      <c r="H186" s="148">
        <v>2</v>
      </c>
      <c r="I186" s="148"/>
      <c r="J186" s="148"/>
      <c r="K186" s="149"/>
      <c r="L186" s="27"/>
      <c r="M186" s="150" t="s">
        <v>1</v>
      </c>
      <c r="N186" s="151" t="s">
        <v>39</v>
      </c>
      <c r="O186" s="152">
        <v>0</v>
      </c>
      <c r="P186" s="152">
        <f t="shared" si="9"/>
        <v>0</v>
      </c>
      <c r="Q186" s="152">
        <v>4.0000000000000003E-5</v>
      </c>
      <c r="R186" s="152">
        <f t="shared" si="10"/>
        <v>8.0000000000000007E-5</v>
      </c>
      <c r="S186" s="152">
        <v>0</v>
      </c>
      <c r="T186" s="153">
        <f t="shared" si="11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209</v>
      </c>
      <c r="AT186" s="154" t="s">
        <v>157</v>
      </c>
      <c r="AU186" s="154" t="s">
        <v>86</v>
      </c>
      <c r="AY186" s="14" t="s">
        <v>154</v>
      </c>
      <c r="BE186" s="155">
        <f t="shared" si="12"/>
        <v>0</v>
      </c>
      <c r="BF186" s="155">
        <f t="shared" si="13"/>
        <v>0</v>
      </c>
      <c r="BG186" s="155">
        <f t="shared" si="14"/>
        <v>0</v>
      </c>
      <c r="BH186" s="155">
        <f t="shared" si="15"/>
        <v>0</v>
      </c>
      <c r="BI186" s="155">
        <f t="shared" si="16"/>
        <v>0</v>
      </c>
      <c r="BJ186" s="14" t="s">
        <v>86</v>
      </c>
      <c r="BK186" s="156">
        <f t="shared" si="17"/>
        <v>0</v>
      </c>
      <c r="BL186" s="14" t="s">
        <v>209</v>
      </c>
      <c r="BM186" s="154" t="s">
        <v>573</v>
      </c>
    </row>
    <row r="187" spans="1:65" s="2" customFormat="1" ht="24" customHeight="1">
      <c r="A187" s="26"/>
      <c r="B187" s="143"/>
      <c r="C187" s="144" t="s">
        <v>365</v>
      </c>
      <c r="D187" s="144" t="s">
        <v>157</v>
      </c>
      <c r="E187" s="145" t="s">
        <v>1681</v>
      </c>
      <c r="F187" s="146" t="s">
        <v>1682</v>
      </c>
      <c r="G187" s="147" t="s">
        <v>175</v>
      </c>
      <c r="H187" s="148">
        <v>510</v>
      </c>
      <c r="I187" s="148"/>
      <c r="J187" s="148"/>
      <c r="K187" s="149"/>
      <c r="L187" s="27"/>
      <c r="M187" s="150" t="s">
        <v>1</v>
      </c>
      <c r="N187" s="151" t="s">
        <v>39</v>
      </c>
      <c r="O187" s="152">
        <v>6.4019999999999994E-2</v>
      </c>
      <c r="P187" s="152">
        <f t="shared" si="9"/>
        <v>32.650199999999998</v>
      </c>
      <c r="Q187" s="152">
        <v>1.8652118099999999E-4</v>
      </c>
      <c r="R187" s="152">
        <f t="shared" si="10"/>
        <v>9.5125802309999993E-2</v>
      </c>
      <c r="S187" s="152">
        <v>0</v>
      </c>
      <c r="T187" s="153">
        <f t="shared" si="11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4" t="s">
        <v>209</v>
      </c>
      <c r="AT187" s="154" t="s">
        <v>157</v>
      </c>
      <c r="AU187" s="154" t="s">
        <v>86</v>
      </c>
      <c r="AY187" s="14" t="s">
        <v>154</v>
      </c>
      <c r="BE187" s="155">
        <f t="shared" si="12"/>
        <v>0</v>
      </c>
      <c r="BF187" s="155">
        <f t="shared" si="13"/>
        <v>0</v>
      </c>
      <c r="BG187" s="155">
        <f t="shared" si="14"/>
        <v>0</v>
      </c>
      <c r="BH187" s="155">
        <f t="shared" si="15"/>
        <v>0</v>
      </c>
      <c r="BI187" s="155">
        <f t="shared" si="16"/>
        <v>0</v>
      </c>
      <c r="BJ187" s="14" t="s">
        <v>86</v>
      </c>
      <c r="BK187" s="156">
        <f t="shared" si="17"/>
        <v>0</v>
      </c>
      <c r="BL187" s="14" t="s">
        <v>209</v>
      </c>
      <c r="BM187" s="154" t="s">
        <v>583</v>
      </c>
    </row>
    <row r="188" spans="1:65" s="2" customFormat="1" ht="24" customHeight="1">
      <c r="A188" s="26"/>
      <c r="B188" s="143"/>
      <c r="C188" s="144" t="s">
        <v>368</v>
      </c>
      <c r="D188" s="144" t="s">
        <v>157</v>
      </c>
      <c r="E188" s="145" t="s">
        <v>1683</v>
      </c>
      <c r="F188" s="146" t="s">
        <v>1684</v>
      </c>
      <c r="G188" s="147" t="s">
        <v>175</v>
      </c>
      <c r="H188" s="148">
        <v>510</v>
      </c>
      <c r="I188" s="148"/>
      <c r="J188" s="148"/>
      <c r="K188" s="149"/>
      <c r="L188" s="27"/>
      <c r="M188" s="150" t="s">
        <v>1</v>
      </c>
      <c r="N188" s="151" t="s">
        <v>39</v>
      </c>
      <c r="O188" s="152">
        <v>5.8049999999999997E-2</v>
      </c>
      <c r="P188" s="152">
        <f t="shared" si="9"/>
        <v>29.605499999999999</v>
      </c>
      <c r="Q188" s="152">
        <v>1.0000000000000001E-5</v>
      </c>
      <c r="R188" s="152">
        <f t="shared" si="10"/>
        <v>5.1000000000000004E-3</v>
      </c>
      <c r="S188" s="152">
        <v>0</v>
      </c>
      <c r="T188" s="153">
        <f t="shared" si="11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209</v>
      </c>
      <c r="AT188" s="154" t="s">
        <v>157</v>
      </c>
      <c r="AU188" s="154" t="s">
        <v>86</v>
      </c>
      <c r="AY188" s="14" t="s">
        <v>154</v>
      </c>
      <c r="BE188" s="155">
        <f t="shared" si="12"/>
        <v>0</v>
      </c>
      <c r="BF188" s="155">
        <f t="shared" si="13"/>
        <v>0</v>
      </c>
      <c r="BG188" s="155">
        <f t="shared" si="14"/>
        <v>0</v>
      </c>
      <c r="BH188" s="155">
        <f t="shared" si="15"/>
        <v>0</v>
      </c>
      <c r="BI188" s="155">
        <f t="shared" si="16"/>
        <v>0</v>
      </c>
      <c r="BJ188" s="14" t="s">
        <v>86</v>
      </c>
      <c r="BK188" s="156">
        <f t="shared" si="17"/>
        <v>0</v>
      </c>
      <c r="BL188" s="14" t="s">
        <v>209</v>
      </c>
      <c r="BM188" s="154" t="s">
        <v>589</v>
      </c>
    </row>
    <row r="189" spans="1:65" s="2" customFormat="1" ht="24" customHeight="1">
      <c r="A189" s="26"/>
      <c r="B189" s="143"/>
      <c r="C189" s="144" t="s">
        <v>372</v>
      </c>
      <c r="D189" s="144" t="s">
        <v>157</v>
      </c>
      <c r="E189" s="145" t="s">
        <v>1685</v>
      </c>
      <c r="F189" s="146" t="s">
        <v>1686</v>
      </c>
      <c r="G189" s="147" t="s">
        <v>302</v>
      </c>
      <c r="H189" s="148">
        <v>0.85499999999999998</v>
      </c>
      <c r="I189" s="148"/>
      <c r="J189" s="148"/>
      <c r="K189" s="149"/>
      <c r="L189" s="27"/>
      <c r="M189" s="150" t="s">
        <v>1</v>
      </c>
      <c r="N189" s="151" t="s">
        <v>39</v>
      </c>
      <c r="O189" s="152">
        <v>1.3480000000000001</v>
      </c>
      <c r="P189" s="152">
        <f t="shared" si="9"/>
        <v>1.1525400000000001</v>
      </c>
      <c r="Q189" s="152">
        <v>0</v>
      </c>
      <c r="R189" s="152">
        <f t="shared" si="10"/>
        <v>0</v>
      </c>
      <c r="S189" s="152">
        <v>0</v>
      </c>
      <c r="T189" s="153">
        <f t="shared" si="11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4" t="s">
        <v>209</v>
      </c>
      <c r="AT189" s="154" t="s">
        <v>157</v>
      </c>
      <c r="AU189" s="154" t="s">
        <v>86</v>
      </c>
      <c r="AY189" s="14" t="s">
        <v>154</v>
      </c>
      <c r="BE189" s="155">
        <f t="shared" si="12"/>
        <v>0</v>
      </c>
      <c r="BF189" s="155">
        <f t="shared" si="13"/>
        <v>0</v>
      </c>
      <c r="BG189" s="155">
        <f t="shared" si="14"/>
        <v>0</v>
      </c>
      <c r="BH189" s="155">
        <f t="shared" si="15"/>
        <v>0</v>
      </c>
      <c r="BI189" s="155">
        <f t="shared" si="16"/>
        <v>0</v>
      </c>
      <c r="BJ189" s="14" t="s">
        <v>86</v>
      </c>
      <c r="BK189" s="156">
        <f t="shared" si="17"/>
        <v>0</v>
      </c>
      <c r="BL189" s="14" t="s">
        <v>209</v>
      </c>
      <c r="BM189" s="154" t="s">
        <v>598</v>
      </c>
    </row>
    <row r="190" spans="1:65" s="12" customFormat="1" ht="23" customHeight="1">
      <c r="B190" s="131"/>
      <c r="D190" s="132" t="s">
        <v>72</v>
      </c>
      <c r="E190" s="141" t="s">
        <v>1687</v>
      </c>
      <c r="F190" s="141" t="s">
        <v>1688</v>
      </c>
      <c r="J190" s="142"/>
      <c r="L190" s="131"/>
      <c r="M190" s="135"/>
      <c r="N190" s="136"/>
      <c r="O190" s="136"/>
      <c r="P190" s="137">
        <f>SUM(P191:P192)</f>
        <v>0</v>
      </c>
      <c r="Q190" s="136"/>
      <c r="R190" s="137">
        <f>SUM(R191:R192)</f>
        <v>1.6029999999999999E-2</v>
      </c>
      <c r="S190" s="136"/>
      <c r="T190" s="138">
        <f>SUM(T191:T192)</f>
        <v>0</v>
      </c>
      <c r="AR190" s="132" t="s">
        <v>86</v>
      </c>
      <c r="AT190" s="139" t="s">
        <v>72</v>
      </c>
      <c r="AU190" s="139" t="s">
        <v>80</v>
      </c>
      <c r="AY190" s="132" t="s">
        <v>154</v>
      </c>
      <c r="BK190" s="140">
        <f>SUM(BK191:BK192)</f>
        <v>0</v>
      </c>
    </row>
    <row r="191" spans="1:65" s="2" customFormat="1" ht="24" customHeight="1">
      <c r="A191" s="26"/>
      <c r="B191" s="143"/>
      <c r="C191" s="144" t="s">
        <v>376</v>
      </c>
      <c r="D191" s="144" t="s">
        <v>157</v>
      </c>
      <c r="E191" s="145" t="s">
        <v>1689</v>
      </c>
      <c r="F191" s="146" t="s">
        <v>1690</v>
      </c>
      <c r="G191" s="147" t="s">
        <v>159</v>
      </c>
      <c r="H191" s="148">
        <v>1</v>
      </c>
      <c r="I191" s="148"/>
      <c r="J191" s="148"/>
      <c r="K191" s="149"/>
      <c r="L191" s="27"/>
      <c r="M191" s="150" t="s">
        <v>1</v>
      </c>
      <c r="N191" s="151" t="s">
        <v>39</v>
      </c>
      <c r="O191" s="152">
        <v>0</v>
      </c>
      <c r="P191" s="152">
        <f>O191*H191</f>
        <v>0</v>
      </c>
      <c r="Q191" s="152">
        <v>3.0000000000000001E-5</v>
      </c>
      <c r="R191" s="152">
        <f>Q191*H191</f>
        <v>3.0000000000000001E-5</v>
      </c>
      <c r="S191" s="152">
        <v>0</v>
      </c>
      <c r="T191" s="153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209</v>
      </c>
      <c r="AT191" s="154" t="s">
        <v>157</v>
      </c>
      <c r="AU191" s="154" t="s">
        <v>86</v>
      </c>
      <c r="AY191" s="14" t="s">
        <v>154</v>
      </c>
      <c r="BE191" s="155">
        <f>IF(N191="základná",J191,0)</f>
        <v>0</v>
      </c>
      <c r="BF191" s="155">
        <f>IF(N191="znížená",J191,0)</f>
        <v>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4" t="s">
        <v>86</v>
      </c>
      <c r="BK191" s="156">
        <f>ROUND(I191*H191,3)</f>
        <v>0</v>
      </c>
      <c r="BL191" s="14" t="s">
        <v>209</v>
      </c>
      <c r="BM191" s="154" t="s">
        <v>604</v>
      </c>
    </row>
    <row r="192" spans="1:65" s="2" customFormat="1" ht="24" customHeight="1">
      <c r="A192" s="26"/>
      <c r="B192" s="143"/>
      <c r="C192" s="157" t="s">
        <v>378</v>
      </c>
      <c r="D192" s="157" t="s">
        <v>229</v>
      </c>
      <c r="E192" s="158" t="s">
        <v>1691</v>
      </c>
      <c r="F192" s="159" t="s">
        <v>2527</v>
      </c>
      <c r="G192" s="160" t="s">
        <v>159</v>
      </c>
      <c r="H192" s="161">
        <v>1</v>
      </c>
      <c r="I192" s="161"/>
      <c r="J192" s="161"/>
      <c r="K192" s="162"/>
      <c r="L192" s="163"/>
      <c r="M192" s="164" t="s">
        <v>1</v>
      </c>
      <c r="N192" s="165" t="s">
        <v>39</v>
      </c>
      <c r="O192" s="152">
        <v>0</v>
      </c>
      <c r="P192" s="152">
        <f>O192*H192</f>
        <v>0</v>
      </c>
      <c r="Q192" s="152">
        <v>1.6E-2</v>
      </c>
      <c r="R192" s="152">
        <f>Q192*H192</f>
        <v>1.6E-2</v>
      </c>
      <c r="S192" s="152">
        <v>0</v>
      </c>
      <c r="T192" s="153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4" t="s">
        <v>275</v>
      </c>
      <c r="AT192" s="154" t="s">
        <v>229</v>
      </c>
      <c r="AU192" s="154" t="s">
        <v>86</v>
      </c>
      <c r="AY192" s="14" t="s">
        <v>154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86</v>
      </c>
      <c r="BK192" s="156">
        <f>ROUND(I192*H192,3)</f>
        <v>0</v>
      </c>
      <c r="BL192" s="14" t="s">
        <v>209</v>
      </c>
      <c r="BM192" s="154" t="s">
        <v>615</v>
      </c>
    </row>
    <row r="193" spans="1:65" s="12" customFormat="1" ht="23" customHeight="1">
      <c r="B193" s="131"/>
      <c r="D193" s="132" t="s">
        <v>72</v>
      </c>
      <c r="E193" s="141" t="s">
        <v>386</v>
      </c>
      <c r="F193" s="141" t="s">
        <v>387</v>
      </c>
      <c r="J193" s="142"/>
      <c r="L193" s="131"/>
      <c r="M193" s="135"/>
      <c r="N193" s="136"/>
      <c r="O193" s="136"/>
      <c r="P193" s="137">
        <f>SUM(P194:P207)</f>
        <v>73.121049999999997</v>
      </c>
      <c r="Q193" s="136"/>
      <c r="R193" s="137">
        <f>SUM(R194:R207)</f>
        <v>6.545593999999999E-2</v>
      </c>
      <c r="S193" s="136"/>
      <c r="T193" s="138">
        <f>SUM(T194:T207)</f>
        <v>0</v>
      </c>
      <c r="AR193" s="132" t="s">
        <v>86</v>
      </c>
      <c r="AT193" s="139" t="s">
        <v>72</v>
      </c>
      <c r="AU193" s="139" t="s">
        <v>80</v>
      </c>
      <c r="AY193" s="132" t="s">
        <v>154</v>
      </c>
      <c r="BK193" s="140">
        <f>SUM(BK194:BK207)</f>
        <v>0</v>
      </c>
    </row>
    <row r="194" spans="1:65" s="2" customFormat="1" ht="24" customHeight="1">
      <c r="A194" s="26"/>
      <c r="B194" s="143"/>
      <c r="C194" s="144" t="s">
        <v>382</v>
      </c>
      <c r="D194" s="144" t="s">
        <v>157</v>
      </c>
      <c r="E194" s="145" t="s">
        <v>1692</v>
      </c>
      <c r="F194" s="172" t="s">
        <v>1693</v>
      </c>
      <c r="G194" s="173" t="s">
        <v>159</v>
      </c>
      <c r="H194" s="174">
        <v>7</v>
      </c>
      <c r="I194" s="148"/>
      <c r="J194" s="148"/>
      <c r="K194" s="149"/>
      <c r="L194" s="27"/>
      <c r="M194" s="150" t="s">
        <v>1</v>
      </c>
      <c r="N194" s="151" t="s">
        <v>39</v>
      </c>
      <c r="O194" s="152">
        <v>0.92084999999999995</v>
      </c>
      <c r="P194" s="152">
        <f t="shared" ref="P194:P207" si="18">O194*H194</f>
        <v>6.4459499999999998</v>
      </c>
      <c r="Q194" s="152">
        <v>6.3699999999999998E-4</v>
      </c>
      <c r="R194" s="152">
        <f t="shared" ref="R194:R207" si="19">Q194*H194</f>
        <v>4.4589999999999994E-3</v>
      </c>
      <c r="S194" s="152">
        <v>0</v>
      </c>
      <c r="T194" s="153">
        <f t="shared" ref="T194:T207" si="20"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209</v>
      </c>
      <c r="AT194" s="154" t="s">
        <v>157</v>
      </c>
      <c r="AU194" s="154" t="s">
        <v>86</v>
      </c>
      <c r="AY194" s="14" t="s">
        <v>154</v>
      </c>
      <c r="BE194" s="155">
        <f t="shared" ref="BE194:BE207" si="21">IF(N194="základná",J194,0)</f>
        <v>0</v>
      </c>
      <c r="BF194" s="155">
        <f t="shared" ref="BF194:BF207" si="22">IF(N194="znížená",J194,0)</f>
        <v>0</v>
      </c>
      <c r="BG194" s="155">
        <f t="shared" ref="BG194:BG207" si="23">IF(N194="zákl. prenesená",J194,0)</f>
        <v>0</v>
      </c>
      <c r="BH194" s="155">
        <f t="shared" ref="BH194:BH207" si="24">IF(N194="zníž. prenesená",J194,0)</f>
        <v>0</v>
      </c>
      <c r="BI194" s="155">
        <f t="shared" ref="BI194:BI207" si="25">IF(N194="nulová",J194,0)</f>
        <v>0</v>
      </c>
      <c r="BJ194" s="14" t="s">
        <v>86</v>
      </c>
      <c r="BK194" s="156">
        <f t="shared" ref="BK194:BK207" si="26">ROUND(I194*H194,3)</f>
        <v>0</v>
      </c>
      <c r="BL194" s="14" t="s">
        <v>209</v>
      </c>
      <c r="BM194" s="154" t="s">
        <v>623</v>
      </c>
    </row>
    <row r="195" spans="1:65" s="2" customFormat="1" ht="24" customHeight="1">
      <c r="A195" s="26"/>
      <c r="B195" s="143"/>
      <c r="C195" s="144" t="s">
        <v>388</v>
      </c>
      <c r="D195" s="144" t="s">
        <v>157</v>
      </c>
      <c r="E195" s="145" t="s">
        <v>1694</v>
      </c>
      <c r="F195" s="172" t="s">
        <v>1695</v>
      </c>
      <c r="G195" s="173" t="s">
        <v>391</v>
      </c>
      <c r="H195" s="174">
        <v>7</v>
      </c>
      <c r="I195" s="148"/>
      <c r="J195" s="148"/>
      <c r="K195" s="149"/>
      <c r="L195" s="27"/>
      <c r="M195" s="150" t="s">
        <v>1</v>
      </c>
      <c r="N195" s="151" t="s">
        <v>39</v>
      </c>
      <c r="O195" s="152">
        <v>2.3096100000000002</v>
      </c>
      <c r="P195" s="152">
        <f t="shared" si="18"/>
        <v>16.167270000000002</v>
      </c>
      <c r="Q195" s="152">
        <v>0</v>
      </c>
      <c r="R195" s="152">
        <f t="shared" si="19"/>
        <v>0</v>
      </c>
      <c r="S195" s="152">
        <v>0</v>
      </c>
      <c r="T195" s="153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4" t="s">
        <v>209</v>
      </c>
      <c r="AT195" s="154" t="s">
        <v>157</v>
      </c>
      <c r="AU195" s="154" t="s">
        <v>86</v>
      </c>
      <c r="AY195" s="14" t="s">
        <v>154</v>
      </c>
      <c r="BE195" s="155">
        <f t="shared" si="21"/>
        <v>0</v>
      </c>
      <c r="BF195" s="155">
        <f t="shared" si="22"/>
        <v>0</v>
      </c>
      <c r="BG195" s="155">
        <f t="shared" si="23"/>
        <v>0</v>
      </c>
      <c r="BH195" s="155">
        <f t="shared" si="24"/>
        <v>0</v>
      </c>
      <c r="BI195" s="155">
        <f t="shared" si="25"/>
        <v>0</v>
      </c>
      <c r="BJ195" s="14" t="s">
        <v>86</v>
      </c>
      <c r="BK195" s="156">
        <f t="shared" si="26"/>
        <v>0</v>
      </c>
      <c r="BL195" s="14" t="s">
        <v>209</v>
      </c>
      <c r="BM195" s="154" t="s">
        <v>1002</v>
      </c>
    </row>
    <row r="196" spans="1:65" s="2" customFormat="1" ht="24" customHeight="1">
      <c r="A196" s="26"/>
      <c r="B196" s="143"/>
      <c r="C196" s="144" t="s">
        <v>393</v>
      </c>
      <c r="D196" s="144" t="s">
        <v>157</v>
      </c>
      <c r="E196" s="145" t="s">
        <v>1696</v>
      </c>
      <c r="F196" s="146" t="s">
        <v>1697</v>
      </c>
      <c r="G196" s="147" t="s">
        <v>391</v>
      </c>
      <c r="H196" s="148">
        <v>3</v>
      </c>
      <c r="I196" s="148"/>
      <c r="J196" s="148"/>
      <c r="K196" s="149"/>
      <c r="L196" s="27"/>
      <c r="M196" s="150" t="s">
        <v>1</v>
      </c>
      <c r="N196" s="151" t="s">
        <v>39</v>
      </c>
      <c r="O196" s="152">
        <v>0</v>
      </c>
      <c r="P196" s="152">
        <f t="shared" si="18"/>
        <v>0</v>
      </c>
      <c r="Q196" s="152">
        <v>3.7399999999999998E-3</v>
      </c>
      <c r="R196" s="152">
        <f t="shared" si="19"/>
        <v>1.1219999999999999E-2</v>
      </c>
      <c r="S196" s="152">
        <v>0</v>
      </c>
      <c r="T196" s="153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209</v>
      </c>
      <c r="AT196" s="154" t="s">
        <v>157</v>
      </c>
      <c r="AU196" s="154" t="s">
        <v>86</v>
      </c>
      <c r="AY196" s="14" t="s">
        <v>154</v>
      </c>
      <c r="BE196" s="155">
        <f t="shared" si="21"/>
        <v>0</v>
      </c>
      <c r="BF196" s="155">
        <f t="shared" si="22"/>
        <v>0</v>
      </c>
      <c r="BG196" s="155">
        <f t="shared" si="23"/>
        <v>0</v>
      </c>
      <c r="BH196" s="155">
        <f t="shared" si="24"/>
        <v>0</v>
      </c>
      <c r="BI196" s="155">
        <f t="shared" si="25"/>
        <v>0</v>
      </c>
      <c r="BJ196" s="14" t="s">
        <v>86</v>
      </c>
      <c r="BK196" s="156">
        <f t="shared" si="26"/>
        <v>0</v>
      </c>
      <c r="BL196" s="14" t="s">
        <v>209</v>
      </c>
      <c r="BM196" s="154" t="s">
        <v>1010</v>
      </c>
    </row>
    <row r="197" spans="1:65" s="2" customFormat="1" ht="16.5" customHeight="1">
      <c r="A197" s="26"/>
      <c r="B197" s="143"/>
      <c r="C197" s="144" t="s">
        <v>397</v>
      </c>
      <c r="D197" s="144" t="s">
        <v>157</v>
      </c>
      <c r="E197" s="145" t="s">
        <v>1698</v>
      </c>
      <c r="F197" s="146" t="s">
        <v>1699</v>
      </c>
      <c r="G197" s="147" t="s">
        <v>391</v>
      </c>
      <c r="H197" s="148">
        <v>1</v>
      </c>
      <c r="I197" s="148"/>
      <c r="J197" s="148"/>
      <c r="K197" s="149"/>
      <c r="L197" s="27"/>
      <c r="M197" s="150" t="s">
        <v>1</v>
      </c>
      <c r="N197" s="151" t="s">
        <v>39</v>
      </c>
      <c r="O197" s="152">
        <v>1.2047699999999999</v>
      </c>
      <c r="P197" s="152">
        <f t="shared" si="18"/>
        <v>1.2047699999999999</v>
      </c>
      <c r="Q197" s="152">
        <v>2.3019999999999998E-3</v>
      </c>
      <c r="R197" s="152">
        <f t="shared" si="19"/>
        <v>2.3019999999999998E-3</v>
      </c>
      <c r="S197" s="152">
        <v>0</v>
      </c>
      <c r="T197" s="153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209</v>
      </c>
      <c r="AT197" s="154" t="s">
        <v>157</v>
      </c>
      <c r="AU197" s="154" t="s">
        <v>86</v>
      </c>
      <c r="AY197" s="14" t="s">
        <v>154</v>
      </c>
      <c r="BE197" s="155">
        <f t="shared" si="21"/>
        <v>0</v>
      </c>
      <c r="BF197" s="155">
        <f t="shared" si="22"/>
        <v>0</v>
      </c>
      <c r="BG197" s="155">
        <f t="shared" si="23"/>
        <v>0</v>
      </c>
      <c r="BH197" s="155">
        <f t="shared" si="24"/>
        <v>0</v>
      </c>
      <c r="BI197" s="155">
        <f t="shared" si="25"/>
        <v>0</v>
      </c>
      <c r="BJ197" s="14" t="s">
        <v>86</v>
      </c>
      <c r="BK197" s="156">
        <f t="shared" si="26"/>
        <v>0</v>
      </c>
      <c r="BL197" s="14" t="s">
        <v>209</v>
      </c>
      <c r="BM197" s="154" t="s">
        <v>1012</v>
      </c>
    </row>
    <row r="198" spans="1:65" s="2" customFormat="1" ht="24" customHeight="1">
      <c r="A198" s="26"/>
      <c r="B198" s="143"/>
      <c r="C198" s="144" t="s">
        <v>401</v>
      </c>
      <c r="D198" s="144" t="s">
        <v>157</v>
      </c>
      <c r="E198" s="145" t="s">
        <v>1700</v>
      </c>
      <c r="F198" s="146" t="s">
        <v>1701</v>
      </c>
      <c r="G198" s="147" t="s">
        <v>391</v>
      </c>
      <c r="H198" s="148">
        <v>1</v>
      </c>
      <c r="I198" s="148"/>
      <c r="J198" s="148"/>
      <c r="K198" s="149"/>
      <c r="L198" s="27"/>
      <c r="M198" s="150" t="s">
        <v>1</v>
      </c>
      <c r="N198" s="151" t="s">
        <v>39</v>
      </c>
      <c r="O198" s="152">
        <v>1.4998499999999999</v>
      </c>
      <c r="P198" s="152">
        <f t="shared" si="18"/>
        <v>1.4998499999999999</v>
      </c>
      <c r="Q198" s="152">
        <v>5.7094000000000003E-4</v>
      </c>
      <c r="R198" s="152">
        <f t="shared" si="19"/>
        <v>5.7094000000000003E-4</v>
      </c>
      <c r="S198" s="152">
        <v>0</v>
      </c>
      <c r="T198" s="153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209</v>
      </c>
      <c r="AT198" s="154" t="s">
        <v>157</v>
      </c>
      <c r="AU198" s="154" t="s">
        <v>86</v>
      </c>
      <c r="AY198" s="14" t="s">
        <v>154</v>
      </c>
      <c r="BE198" s="155">
        <f t="shared" si="21"/>
        <v>0</v>
      </c>
      <c r="BF198" s="155">
        <f t="shared" si="22"/>
        <v>0</v>
      </c>
      <c r="BG198" s="155">
        <f t="shared" si="23"/>
        <v>0</v>
      </c>
      <c r="BH198" s="155">
        <f t="shared" si="24"/>
        <v>0</v>
      </c>
      <c r="BI198" s="155">
        <f t="shared" si="25"/>
        <v>0</v>
      </c>
      <c r="BJ198" s="14" t="s">
        <v>86</v>
      </c>
      <c r="BK198" s="156">
        <f t="shared" si="26"/>
        <v>0</v>
      </c>
      <c r="BL198" s="14" t="s">
        <v>209</v>
      </c>
      <c r="BM198" s="154" t="s">
        <v>1014</v>
      </c>
    </row>
    <row r="199" spans="1:65" s="2" customFormat="1" ht="24" customHeight="1">
      <c r="A199" s="26"/>
      <c r="B199" s="143"/>
      <c r="C199" s="144" t="s">
        <v>405</v>
      </c>
      <c r="D199" s="144" t="s">
        <v>157</v>
      </c>
      <c r="E199" s="145" t="s">
        <v>1702</v>
      </c>
      <c r="F199" s="146" t="s">
        <v>1703</v>
      </c>
      <c r="G199" s="147" t="s">
        <v>391</v>
      </c>
      <c r="H199" s="148">
        <v>14</v>
      </c>
      <c r="I199" s="148"/>
      <c r="J199" s="148"/>
      <c r="K199" s="149"/>
      <c r="L199" s="27"/>
      <c r="M199" s="150" t="s">
        <v>1</v>
      </c>
      <c r="N199" s="151" t="s">
        <v>39</v>
      </c>
      <c r="O199" s="152">
        <v>0</v>
      </c>
      <c r="P199" s="152">
        <f t="shared" si="18"/>
        <v>0</v>
      </c>
      <c r="Q199" s="152">
        <v>3.4000000000000002E-4</v>
      </c>
      <c r="R199" s="152">
        <f t="shared" si="19"/>
        <v>4.7600000000000003E-3</v>
      </c>
      <c r="S199" s="152">
        <v>0</v>
      </c>
      <c r="T199" s="153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209</v>
      </c>
      <c r="AT199" s="154" t="s">
        <v>157</v>
      </c>
      <c r="AU199" s="154" t="s">
        <v>86</v>
      </c>
      <c r="AY199" s="14" t="s">
        <v>154</v>
      </c>
      <c r="BE199" s="155">
        <f t="shared" si="21"/>
        <v>0</v>
      </c>
      <c r="BF199" s="155">
        <f t="shared" si="22"/>
        <v>0</v>
      </c>
      <c r="BG199" s="155">
        <f t="shared" si="23"/>
        <v>0</v>
      </c>
      <c r="BH199" s="155">
        <f t="shared" si="24"/>
        <v>0</v>
      </c>
      <c r="BI199" s="155">
        <f t="shared" si="25"/>
        <v>0</v>
      </c>
      <c r="BJ199" s="14" t="s">
        <v>86</v>
      </c>
      <c r="BK199" s="156">
        <f t="shared" si="26"/>
        <v>0</v>
      </c>
      <c r="BL199" s="14" t="s">
        <v>209</v>
      </c>
      <c r="BM199" s="154" t="s">
        <v>1019</v>
      </c>
    </row>
    <row r="200" spans="1:65" s="2" customFormat="1" ht="16.5" customHeight="1">
      <c r="A200" s="26"/>
      <c r="B200" s="143"/>
      <c r="C200" s="144" t="s">
        <v>409</v>
      </c>
      <c r="D200" s="144" t="s">
        <v>157</v>
      </c>
      <c r="E200" s="145" t="s">
        <v>1704</v>
      </c>
      <c r="F200" s="146" t="s">
        <v>1705</v>
      </c>
      <c r="G200" s="147" t="s">
        <v>391</v>
      </c>
      <c r="H200" s="148">
        <v>1</v>
      </c>
      <c r="I200" s="148"/>
      <c r="J200" s="148"/>
      <c r="K200" s="149"/>
      <c r="L200" s="27"/>
      <c r="M200" s="150" t="s">
        <v>1</v>
      </c>
      <c r="N200" s="151" t="s">
        <v>39</v>
      </c>
      <c r="O200" s="152">
        <v>0.21704999999999999</v>
      </c>
      <c r="P200" s="152">
        <f t="shared" si="18"/>
        <v>0.21704999999999999</v>
      </c>
      <c r="Q200" s="152">
        <v>2E-3</v>
      </c>
      <c r="R200" s="152">
        <f t="shared" si="19"/>
        <v>2E-3</v>
      </c>
      <c r="S200" s="152">
        <v>0</v>
      </c>
      <c r="T200" s="153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209</v>
      </c>
      <c r="AT200" s="154" t="s">
        <v>157</v>
      </c>
      <c r="AU200" s="154" t="s">
        <v>86</v>
      </c>
      <c r="AY200" s="14" t="s">
        <v>154</v>
      </c>
      <c r="BE200" s="155">
        <f t="shared" si="21"/>
        <v>0</v>
      </c>
      <c r="BF200" s="155">
        <f t="shared" si="22"/>
        <v>0</v>
      </c>
      <c r="BG200" s="155">
        <f t="shared" si="23"/>
        <v>0</v>
      </c>
      <c r="BH200" s="155">
        <f t="shared" si="24"/>
        <v>0</v>
      </c>
      <c r="BI200" s="155">
        <f t="shared" si="25"/>
        <v>0</v>
      </c>
      <c r="BJ200" s="14" t="s">
        <v>86</v>
      </c>
      <c r="BK200" s="156">
        <f t="shared" si="26"/>
        <v>0</v>
      </c>
      <c r="BL200" s="14" t="s">
        <v>209</v>
      </c>
      <c r="BM200" s="154" t="s">
        <v>1024</v>
      </c>
    </row>
    <row r="201" spans="1:65" s="2" customFormat="1" ht="24" customHeight="1">
      <c r="A201" s="26"/>
      <c r="B201" s="143"/>
      <c r="C201" s="144" t="s">
        <v>413</v>
      </c>
      <c r="D201" s="144" t="s">
        <v>157</v>
      </c>
      <c r="E201" s="145" t="s">
        <v>1706</v>
      </c>
      <c r="F201" s="172" t="s">
        <v>1707</v>
      </c>
      <c r="G201" s="173" t="s">
        <v>391</v>
      </c>
      <c r="H201" s="174">
        <v>15</v>
      </c>
      <c r="I201" s="148"/>
      <c r="J201" s="148"/>
      <c r="K201" s="149"/>
      <c r="L201" s="27"/>
      <c r="M201" s="150" t="s">
        <v>1</v>
      </c>
      <c r="N201" s="151" t="s">
        <v>39</v>
      </c>
      <c r="O201" s="152">
        <v>1.5788800000000001</v>
      </c>
      <c r="P201" s="152">
        <f t="shared" si="18"/>
        <v>23.683199999999999</v>
      </c>
      <c r="Q201" s="152">
        <v>8.0000000000000004E-4</v>
      </c>
      <c r="R201" s="152">
        <f t="shared" si="19"/>
        <v>1.2E-2</v>
      </c>
      <c r="S201" s="152">
        <v>0</v>
      </c>
      <c r="T201" s="153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4" t="s">
        <v>209</v>
      </c>
      <c r="AT201" s="154" t="s">
        <v>157</v>
      </c>
      <c r="AU201" s="154" t="s">
        <v>86</v>
      </c>
      <c r="AY201" s="14" t="s">
        <v>154</v>
      </c>
      <c r="BE201" s="155">
        <f t="shared" si="21"/>
        <v>0</v>
      </c>
      <c r="BF201" s="155">
        <f t="shared" si="22"/>
        <v>0</v>
      </c>
      <c r="BG201" s="155">
        <f t="shared" si="23"/>
        <v>0</v>
      </c>
      <c r="BH201" s="155">
        <f t="shared" si="24"/>
        <v>0</v>
      </c>
      <c r="BI201" s="155">
        <f t="shared" si="25"/>
        <v>0</v>
      </c>
      <c r="BJ201" s="14" t="s">
        <v>86</v>
      </c>
      <c r="BK201" s="156">
        <f t="shared" si="26"/>
        <v>0</v>
      </c>
      <c r="BL201" s="14" t="s">
        <v>209</v>
      </c>
      <c r="BM201" s="154" t="s">
        <v>1708</v>
      </c>
    </row>
    <row r="202" spans="1:65" s="2" customFormat="1" ht="24" customHeight="1">
      <c r="A202" s="26"/>
      <c r="B202" s="143"/>
      <c r="C202" s="144" t="s">
        <v>423</v>
      </c>
      <c r="D202" s="144" t="s">
        <v>157</v>
      </c>
      <c r="E202" s="145" t="s">
        <v>1709</v>
      </c>
      <c r="F202" s="146" t="s">
        <v>1710</v>
      </c>
      <c r="G202" s="147" t="s">
        <v>391</v>
      </c>
      <c r="H202" s="148">
        <v>1</v>
      </c>
      <c r="I202" s="148"/>
      <c r="J202" s="148"/>
      <c r="K202" s="149"/>
      <c r="L202" s="27"/>
      <c r="M202" s="150" t="s">
        <v>1</v>
      </c>
      <c r="N202" s="151" t="s">
        <v>39</v>
      </c>
      <c r="O202" s="152">
        <v>0.96099999999999997</v>
      </c>
      <c r="P202" s="152">
        <f t="shared" si="18"/>
        <v>0.96099999999999997</v>
      </c>
      <c r="Q202" s="152">
        <v>2.5119999999999998E-4</v>
      </c>
      <c r="R202" s="152">
        <f t="shared" si="19"/>
        <v>2.5119999999999998E-4</v>
      </c>
      <c r="S202" s="152">
        <v>0</v>
      </c>
      <c r="T202" s="153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209</v>
      </c>
      <c r="AT202" s="154" t="s">
        <v>157</v>
      </c>
      <c r="AU202" s="154" t="s">
        <v>86</v>
      </c>
      <c r="AY202" s="14" t="s">
        <v>154</v>
      </c>
      <c r="BE202" s="155">
        <f t="shared" si="21"/>
        <v>0</v>
      </c>
      <c r="BF202" s="155">
        <f t="shared" si="22"/>
        <v>0</v>
      </c>
      <c r="BG202" s="155">
        <f t="shared" si="23"/>
        <v>0</v>
      </c>
      <c r="BH202" s="155">
        <f t="shared" si="24"/>
        <v>0</v>
      </c>
      <c r="BI202" s="155">
        <f t="shared" si="25"/>
        <v>0</v>
      </c>
      <c r="BJ202" s="14" t="s">
        <v>86</v>
      </c>
      <c r="BK202" s="156">
        <f t="shared" si="26"/>
        <v>0</v>
      </c>
      <c r="BL202" s="14" t="s">
        <v>209</v>
      </c>
      <c r="BM202" s="154" t="s">
        <v>1032</v>
      </c>
    </row>
    <row r="203" spans="1:65" s="2" customFormat="1" ht="16.5" customHeight="1">
      <c r="A203" s="26"/>
      <c r="B203" s="143"/>
      <c r="C203" s="157" t="s">
        <v>426</v>
      </c>
      <c r="D203" s="157" t="s">
        <v>229</v>
      </c>
      <c r="E203" s="158" t="s">
        <v>1711</v>
      </c>
      <c r="F203" s="159" t="s">
        <v>1712</v>
      </c>
      <c r="G203" s="160" t="s">
        <v>159</v>
      </c>
      <c r="H203" s="161">
        <v>1</v>
      </c>
      <c r="I203" s="161"/>
      <c r="J203" s="161"/>
      <c r="K203" s="162"/>
      <c r="L203" s="163"/>
      <c r="M203" s="164" t="s">
        <v>1</v>
      </c>
      <c r="N203" s="165" t="s">
        <v>39</v>
      </c>
      <c r="O203" s="152">
        <v>0</v>
      </c>
      <c r="P203" s="152">
        <f t="shared" si="18"/>
        <v>0</v>
      </c>
      <c r="Q203" s="152">
        <v>2.5600000000000001E-2</v>
      </c>
      <c r="R203" s="152">
        <f t="shared" si="19"/>
        <v>2.5600000000000001E-2</v>
      </c>
      <c r="S203" s="152">
        <v>0</v>
      </c>
      <c r="T203" s="153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4" t="s">
        <v>275</v>
      </c>
      <c r="AT203" s="154" t="s">
        <v>229</v>
      </c>
      <c r="AU203" s="154" t="s">
        <v>86</v>
      </c>
      <c r="AY203" s="14" t="s">
        <v>154</v>
      </c>
      <c r="BE203" s="155">
        <f t="shared" si="21"/>
        <v>0</v>
      </c>
      <c r="BF203" s="155">
        <f t="shared" si="22"/>
        <v>0</v>
      </c>
      <c r="BG203" s="155">
        <f t="shared" si="23"/>
        <v>0</v>
      </c>
      <c r="BH203" s="155">
        <f t="shared" si="24"/>
        <v>0</v>
      </c>
      <c r="BI203" s="155">
        <f t="shared" si="25"/>
        <v>0</v>
      </c>
      <c r="BJ203" s="14" t="s">
        <v>86</v>
      </c>
      <c r="BK203" s="156">
        <f t="shared" si="26"/>
        <v>0</v>
      </c>
      <c r="BL203" s="14" t="s">
        <v>209</v>
      </c>
      <c r="BM203" s="154" t="s">
        <v>1040</v>
      </c>
    </row>
    <row r="204" spans="1:65" s="2" customFormat="1" ht="24" customHeight="1">
      <c r="A204" s="26"/>
      <c r="B204" s="143"/>
      <c r="C204" s="144" t="s">
        <v>432</v>
      </c>
      <c r="D204" s="144" t="s">
        <v>157</v>
      </c>
      <c r="E204" s="145" t="s">
        <v>1713</v>
      </c>
      <c r="F204" s="146" t="s">
        <v>1714</v>
      </c>
      <c r="G204" s="147" t="s">
        <v>159</v>
      </c>
      <c r="H204" s="148">
        <v>1</v>
      </c>
      <c r="I204" s="148"/>
      <c r="J204" s="148"/>
      <c r="K204" s="149"/>
      <c r="L204" s="27"/>
      <c r="M204" s="150" t="s">
        <v>1</v>
      </c>
      <c r="N204" s="151" t="s">
        <v>39</v>
      </c>
      <c r="O204" s="152">
        <v>0.39272000000000001</v>
      </c>
      <c r="P204" s="152">
        <f t="shared" si="18"/>
        <v>0.39272000000000001</v>
      </c>
      <c r="Q204" s="152">
        <v>1.2E-4</v>
      </c>
      <c r="R204" s="152">
        <f t="shared" si="19"/>
        <v>1.2E-4</v>
      </c>
      <c r="S204" s="152">
        <v>0</v>
      </c>
      <c r="T204" s="153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4" t="s">
        <v>209</v>
      </c>
      <c r="AT204" s="154" t="s">
        <v>157</v>
      </c>
      <c r="AU204" s="154" t="s">
        <v>86</v>
      </c>
      <c r="AY204" s="14" t="s">
        <v>154</v>
      </c>
      <c r="BE204" s="155">
        <f t="shared" si="21"/>
        <v>0</v>
      </c>
      <c r="BF204" s="155">
        <f t="shared" si="22"/>
        <v>0</v>
      </c>
      <c r="BG204" s="155">
        <f t="shared" si="23"/>
        <v>0</v>
      </c>
      <c r="BH204" s="155">
        <f t="shared" si="24"/>
        <v>0</v>
      </c>
      <c r="BI204" s="155">
        <f t="shared" si="25"/>
        <v>0</v>
      </c>
      <c r="BJ204" s="14" t="s">
        <v>86</v>
      </c>
      <c r="BK204" s="156">
        <f t="shared" si="26"/>
        <v>0</v>
      </c>
      <c r="BL204" s="14" t="s">
        <v>209</v>
      </c>
      <c r="BM204" s="154" t="s">
        <v>1046</v>
      </c>
    </row>
    <row r="205" spans="1:65" s="2" customFormat="1" ht="16.5" customHeight="1">
      <c r="A205" s="26"/>
      <c r="B205" s="143"/>
      <c r="C205" s="144" t="s">
        <v>438</v>
      </c>
      <c r="D205" s="144" t="s">
        <v>157</v>
      </c>
      <c r="E205" s="145" t="s">
        <v>1715</v>
      </c>
      <c r="F205" s="146" t="s">
        <v>1716</v>
      </c>
      <c r="G205" s="147" t="s">
        <v>159</v>
      </c>
      <c r="H205" s="148">
        <v>15</v>
      </c>
      <c r="I205" s="148"/>
      <c r="J205" s="148"/>
      <c r="K205" s="149"/>
      <c r="L205" s="27"/>
      <c r="M205" s="150" t="s">
        <v>1</v>
      </c>
      <c r="N205" s="151" t="s">
        <v>39</v>
      </c>
      <c r="O205" s="152">
        <v>0.51071999999999995</v>
      </c>
      <c r="P205" s="152">
        <f t="shared" si="18"/>
        <v>7.6607999999999992</v>
      </c>
      <c r="Q205" s="152">
        <v>1.2E-4</v>
      </c>
      <c r="R205" s="152">
        <f t="shared" si="19"/>
        <v>1.8E-3</v>
      </c>
      <c r="S205" s="152">
        <v>0</v>
      </c>
      <c r="T205" s="153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4" t="s">
        <v>209</v>
      </c>
      <c r="AT205" s="154" t="s">
        <v>157</v>
      </c>
      <c r="AU205" s="154" t="s">
        <v>86</v>
      </c>
      <c r="AY205" s="14" t="s">
        <v>154</v>
      </c>
      <c r="BE205" s="155">
        <f t="shared" si="21"/>
        <v>0</v>
      </c>
      <c r="BF205" s="155">
        <f t="shared" si="22"/>
        <v>0</v>
      </c>
      <c r="BG205" s="155">
        <f t="shared" si="23"/>
        <v>0</v>
      </c>
      <c r="BH205" s="155">
        <f t="shared" si="24"/>
        <v>0</v>
      </c>
      <c r="BI205" s="155">
        <f t="shared" si="25"/>
        <v>0</v>
      </c>
      <c r="BJ205" s="14" t="s">
        <v>86</v>
      </c>
      <c r="BK205" s="156">
        <f t="shared" si="26"/>
        <v>0</v>
      </c>
      <c r="BL205" s="14" t="s">
        <v>209</v>
      </c>
      <c r="BM205" s="154" t="s">
        <v>1052</v>
      </c>
    </row>
    <row r="206" spans="1:65" s="2" customFormat="1" ht="16.5" customHeight="1">
      <c r="A206" s="26"/>
      <c r="B206" s="143"/>
      <c r="C206" s="144" t="s">
        <v>442</v>
      </c>
      <c r="D206" s="144" t="s">
        <v>157</v>
      </c>
      <c r="E206" s="145" t="s">
        <v>1717</v>
      </c>
      <c r="F206" s="146" t="s">
        <v>1718</v>
      </c>
      <c r="G206" s="147" t="s">
        <v>391</v>
      </c>
      <c r="H206" s="148">
        <v>16</v>
      </c>
      <c r="I206" s="148"/>
      <c r="J206" s="148"/>
      <c r="K206" s="149"/>
      <c r="L206" s="27"/>
      <c r="M206" s="150" t="s">
        <v>1</v>
      </c>
      <c r="N206" s="151" t="s">
        <v>39</v>
      </c>
      <c r="O206" s="152">
        <v>0.88034000000000001</v>
      </c>
      <c r="P206" s="152">
        <f t="shared" si="18"/>
        <v>14.08544</v>
      </c>
      <c r="Q206" s="152">
        <v>1.33E-5</v>
      </c>
      <c r="R206" s="152">
        <f t="shared" si="19"/>
        <v>2.128E-4</v>
      </c>
      <c r="S206" s="152">
        <v>0</v>
      </c>
      <c r="T206" s="153">
        <f t="shared" si="20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209</v>
      </c>
      <c r="AT206" s="154" t="s">
        <v>157</v>
      </c>
      <c r="AU206" s="154" t="s">
        <v>86</v>
      </c>
      <c r="AY206" s="14" t="s">
        <v>154</v>
      </c>
      <c r="BE206" s="155">
        <f t="shared" si="21"/>
        <v>0</v>
      </c>
      <c r="BF206" s="155">
        <f t="shared" si="22"/>
        <v>0</v>
      </c>
      <c r="BG206" s="155">
        <f t="shared" si="23"/>
        <v>0</v>
      </c>
      <c r="BH206" s="155">
        <f t="shared" si="24"/>
        <v>0</v>
      </c>
      <c r="BI206" s="155">
        <f t="shared" si="25"/>
        <v>0</v>
      </c>
      <c r="BJ206" s="14" t="s">
        <v>86</v>
      </c>
      <c r="BK206" s="156">
        <f t="shared" si="26"/>
        <v>0</v>
      </c>
      <c r="BL206" s="14" t="s">
        <v>209</v>
      </c>
      <c r="BM206" s="154" t="s">
        <v>1060</v>
      </c>
    </row>
    <row r="207" spans="1:65" s="2" customFormat="1" ht="16.5" customHeight="1">
      <c r="A207" s="26"/>
      <c r="B207" s="143"/>
      <c r="C207" s="144" t="s">
        <v>446</v>
      </c>
      <c r="D207" s="144" t="s">
        <v>157</v>
      </c>
      <c r="E207" s="145" t="s">
        <v>1719</v>
      </c>
      <c r="F207" s="146" t="s">
        <v>1720</v>
      </c>
      <c r="G207" s="147" t="s">
        <v>159</v>
      </c>
      <c r="H207" s="148">
        <v>4</v>
      </c>
      <c r="I207" s="148"/>
      <c r="J207" s="148"/>
      <c r="K207" s="149"/>
      <c r="L207" s="27"/>
      <c r="M207" s="150" t="s">
        <v>1</v>
      </c>
      <c r="N207" s="151" t="s">
        <v>39</v>
      </c>
      <c r="O207" s="152">
        <v>0.20075000000000001</v>
      </c>
      <c r="P207" s="152">
        <f t="shared" si="18"/>
        <v>0.80300000000000005</v>
      </c>
      <c r="Q207" s="152">
        <v>4.0000000000000003E-5</v>
      </c>
      <c r="R207" s="152">
        <f t="shared" si="19"/>
        <v>1.6000000000000001E-4</v>
      </c>
      <c r="S207" s="152">
        <v>0</v>
      </c>
      <c r="T207" s="153">
        <f t="shared" si="20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4" t="s">
        <v>209</v>
      </c>
      <c r="AT207" s="154" t="s">
        <v>157</v>
      </c>
      <c r="AU207" s="154" t="s">
        <v>86</v>
      </c>
      <c r="AY207" s="14" t="s">
        <v>154</v>
      </c>
      <c r="BE207" s="155">
        <f t="shared" si="21"/>
        <v>0</v>
      </c>
      <c r="BF207" s="155">
        <f t="shared" si="22"/>
        <v>0</v>
      </c>
      <c r="BG207" s="155">
        <f t="shared" si="23"/>
        <v>0</v>
      </c>
      <c r="BH207" s="155">
        <f t="shared" si="24"/>
        <v>0</v>
      </c>
      <c r="BI207" s="155">
        <f t="shared" si="25"/>
        <v>0</v>
      </c>
      <c r="BJ207" s="14" t="s">
        <v>86</v>
      </c>
      <c r="BK207" s="156">
        <f t="shared" si="26"/>
        <v>0</v>
      </c>
      <c r="BL207" s="14" t="s">
        <v>209</v>
      </c>
      <c r="BM207" s="154" t="s">
        <v>1068</v>
      </c>
    </row>
    <row r="208" spans="1:65" s="12" customFormat="1" ht="26" customHeight="1">
      <c r="B208" s="131"/>
      <c r="D208" s="132" t="s">
        <v>72</v>
      </c>
      <c r="E208" s="133" t="s">
        <v>1721</v>
      </c>
      <c r="F208" s="133" t="s">
        <v>1722</v>
      </c>
      <c r="J208" s="134"/>
      <c r="L208" s="131"/>
      <c r="M208" s="135"/>
      <c r="N208" s="136"/>
      <c r="O208" s="136"/>
      <c r="P208" s="137">
        <f>P209</f>
        <v>0</v>
      </c>
      <c r="Q208" s="136"/>
      <c r="R208" s="137">
        <f>R209</f>
        <v>0.435</v>
      </c>
      <c r="S208" s="136"/>
      <c r="T208" s="138">
        <f>T209</f>
        <v>0</v>
      </c>
      <c r="AR208" s="132" t="s">
        <v>160</v>
      </c>
      <c r="AT208" s="139" t="s">
        <v>72</v>
      </c>
      <c r="AU208" s="139" t="s">
        <v>73</v>
      </c>
      <c r="AY208" s="132" t="s">
        <v>154</v>
      </c>
      <c r="BK208" s="140">
        <f>BK209</f>
        <v>0</v>
      </c>
    </row>
    <row r="209" spans="1:65" s="12" customFormat="1" ht="23" customHeight="1">
      <c r="B209" s="131"/>
      <c r="D209" s="132" t="s">
        <v>72</v>
      </c>
      <c r="E209" s="141" t="s">
        <v>1723</v>
      </c>
      <c r="F209" s="141" t="s">
        <v>1724</v>
      </c>
      <c r="J209" s="142"/>
      <c r="L209" s="131"/>
      <c r="M209" s="135"/>
      <c r="N209" s="136"/>
      <c r="O209" s="136"/>
      <c r="P209" s="137">
        <f>SUM(P210:P254)</f>
        <v>0</v>
      </c>
      <c r="Q209" s="136"/>
      <c r="R209" s="137">
        <f>SUM(R210:R254)</f>
        <v>0.435</v>
      </c>
      <c r="S209" s="136"/>
      <c r="T209" s="138">
        <f>SUM(T210:T254)</f>
        <v>0</v>
      </c>
      <c r="AR209" s="132" t="s">
        <v>160</v>
      </c>
      <c r="AT209" s="139" t="s">
        <v>72</v>
      </c>
      <c r="AU209" s="139" t="s">
        <v>80</v>
      </c>
      <c r="AY209" s="132" t="s">
        <v>154</v>
      </c>
      <c r="BK209" s="140">
        <f>SUM(BK210:BK254)</f>
        <v>0</v>
      </c>
    </row>
    <row r="210" spans="1:65" s="2" customFormat="1" ht="16.5" customHeight="1">
      <c r="A210" s="26"/>
      <c r="B210" s="143"/>
      <c r="C210" s="144" t="s">
        <v>450</v>
      </c>
      <c r="D210" s="144" t="s">
        <v>157</v>
      </c>
      <c r="E210" s="145" t="s">
        <v>1725</v>
      </c>
      <c r="F210" s="146" t="s">
        <v>2528</v>
      </c>
      <c r="G210" s="147" t="s">
        <v>159</v>
      </c>
      <c r="H210" s="148">
        <v>1</v>
      </c>
      <c r="I210" s="148"/>
      <c r="J210" s="148"/>
      <c r="K210" s="149"/>
      <c r="L210" s="27"/>
      <c r="M210" s="150" t="s">
        <v>1</v>
      </c>
      <c r="N210" s="151" t="s">
        <v>39</v>
      </c>
      <c r="O210" s="152">
        <v>0</v>
      </c>
      <c r="P210" s="152">
        <f t="shared" ref="P210:P254" si="27">O210*H210</f>
        <v>0</v>
      </c>
      <c r="Q210" s="152">
        <v>0</v>
      </c>
      <c r="R210" s="152">
        <f t="shared" ref="R210:R254" si="28">Q210*H210</f>
        <v>0</v>
      </c>
      <c r="S210" s="152">
        <v>0</v>
      </c>
      <c r="T210" s="153">
        <f t="shared" ref="T210:T254" si="29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4" t="s">
        <v>1276</v>
      </c>
      <c r="AT210" s="154" t="s">
        <v>157</v>
      </c>
      <c r="AU210" s="154" t="s">
        <v>86</v>
      </c>
      <c r="AY210" s="14" t="s">
        <v>154</v>
      </c>
      <c r="BE210" s="155">
        <f t="shared" ref="BE210:BE254" si="30">IF(N210="základná",J210,0)</f>
        <v>0</v>
      </c>
      <c r="BF210" s="155">
        <f t="shared" ref="BF210:BF254" si="31">IF(N210="znížená",J210,0)</f>
        <v>0</v>
      </c>
      <c r="BG210" s="155">
        <f t="shared" ref="BG210:BG254" si="32">IF(N210="zákl. prenesená",J210,0)</f>
        <v>0</v>
      </c>
      <c r="BH210" s="155">
        <f t="shared" ref="BH210:BH254" si="33">IF(N210="zníž. prenesená",J210,0)</f>
        <v>0</v>
      </c>
      <c r="BI210" s="155">
        <f t="shared" ref="BI210:BI254" si="34">IF(N210="nulová",J210,0)</f>
        <v>0</v>
      </c>
      <c r="BJ210" s="14" t="s">
        <v>86</v>
      </c>
      <c r="BK210" s="156">
        <f t="shared" ref="BK210:BK254" si="35">ROUND(I210*H210,3)</f>
        <v>0</v>
      </c>
      <c r="BL210" s="14" t="s">
        <v>1276</v>
      </c>
      <c r="BM210" s="154" t="s">
        <v>1075</v>
      </c>
    </row>
    <row r="211" spans="1:65" s="2" customFormat="1" ht="16.5" customHeight="1">
      <c r="A211" s="26"/>
      <c r="B211" s="143"/>
      <c r="C211" s="144" t="s">
        <v>453</v>
      </c>
      <c r="D211" s="144" t="s">
        <v>157</v>
      </c>
      <c r="E211" s="145" t="s">
        <v>1726</v>
      </c>
      <c r="F211" s="146" t="s">
        <v>2529</v>
      </c>
      <c r="G211" s="147" t="s">
        <v>159</v>
      </c>
      <c r="H211" s="148">
        <v>1</v>
      </c>
      <c r="I211" s="148"/>
      <c r="J211" s="148"/>
      <c r="K211" s="149"/>
      <c r="L211" s="27"/>
      <c r="M211" s="150" t="s">
        <v>1</v>
      </c>
      <c r="N211" s="151" t="s">
        <v>39</v>
      </c>
      <c r="O211" s="152">
        <v>0</v>
      </c>
      <c r="P211" s="152">
        <f t="shared" si="27"/>
        <v>0</v>
      </c>
      <c r="Q211" s="152">
        <v>0</v>
      </c>
      <c r="R211" s="152">
        <f t="shared" si="28"/>
        <v>0</v>
      </c>
      <c r="S211" s="152">
        <v>0</v>
      </c>
      <c r="T211" s="153">
        <f t="shared" si="29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4" t="s">
        <v>1276</v>
      </c>
      <c r="AT211" s="154" t="s">
        <v>157</v>
      </c>
      <c r="AU211" s="154" t="s">
        <v>86</v>
      </c>
      <c r="AY211" s="14" t="s">
        <v>154</v>
      </c>
      <c r="BE211" s="155">
        <f t="shared" si="30"/>
        <v>0</v>
      </c>
      <c r="BF211" s="155">
        <f t="shared" si="31"/>
        <v>0</v>
      </c>
      <c r="BG211" s="155">
        <f t="shared" si="32"/>
        <v>0</v>
      </c>
      <c r="BH211" s="155">
        <f t="shared" si="33"/>
        <v>0</v>
      </c>
      <c r="BI211" s="155">
        <f t="shared" si="34"/>
        <v>0</v>
      </c>
      <c r="BJ211" s="14" t="s">
        <v>86</v>
      </c>
      <c r="BK211" s="156">
        <f t="shared" si="35"/>
        <v>0</v>
      </c>
      <c r="BL211" s="14" t="s">
        <v>1276</v>
      </c>
      <c r="BM211" s="154" t="s">
        <v>1083</v>
      </c>
    </row>
    <row r="212" spans="1:65" s="2" customFormat="1" ht="16.5" customHeight="1">
      <c r="A212" s="26"/>
      <c r="B212" s="143"/>
      <c r="C212" s="144" t="s">
        <v>456</v>
      </c>
      <c r="D212" s="144" t="s">
        <v>157</v>
      </c>
      <c r="E212" s="145" t="s">
        <v>1727</v>
      </c>
      <c r="F212" s="146" t="s">
        <v>2530</v>
      </c>
      <c r="G212" s="147" t="s">
        <v>159</v>
      </c>
      <c r="H212" s="148">
        <v>3</v>
      </c>
      <c r="I212" s="148"/>
      <c r="J212" s="148"/>
      <c r="K212" s="149"/>
      <c r="L212" s="27"/>
      <c r="M212" s="150" t="s">
        <v>1</v>
      </c>
      <c r="N212" s="151" t="s">
        <v>39</v>
      </c>
      <c r="O212" s="152">
        <v>0</v>
      </c>
      <c r="P212" s="152">
        <f t="shared" si="27"/>
        <v>0</v>
      </c>
      <c r="Q212" s="152">
        <v>0</v>
      </c>
      <c r="R212" s="152">
        <f t="shared" si="28"/>
        <v>0</v>
      </c>
      <c r="S212" s="152">
        <v>0</v>
      </c>
      <c r="T212" s="153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1276</v>
      </c>
      <c r="AT212" s="154" t="s">
        <v>157</v>
      </c>
      <c r="AU212" s="154" t="s">
        <v>86</v>
      </c>
      <c r="AY212" s="14" t="s">
        <v>154</v>
      </c>
      <c r="BE212" s="155">
        <f t="shared" si="30"/>
        <v>0</v>
      </c>
      <c r="BF212" s="155">
        <f t="shared" si="31"/>
        <v>0</v>
      </c>
      <c r="BG212" s="155">
        <f t="shared" si="32"/>
        <v>0</v>
      </c>
      <c r="BH212" s="155">
        <f t="shared" si="33"/>
        <v>0</v>
      </c>
      <c r="BI212" s="155">
        <f t="shared" si="34"/>
        <v>0</v>
      </c>
      <c r="BJ212" s="14" t="s">
        <v>86</v>
      </c>
      <c r="BK212" s="156">
        <f t="shared" si="35"/>
        <v>0</v>
      </c>
      <c r="BL212" s="14" t="s">
        <v>1276</v>
      </c>
      <c r="BM212" s="154" t="s">
        <v>1091</v>
      </c>
    </row>
    <row r="213" spans="1:65" s="2" customFormat="1" ht="16.5" customHeight="1">
      <c r="A213" s="26"/>
      <c r="B213" s="143"/>
      <c r="C213" s="144" t="s">
        <v>460</v>
      </c>
      <c r="D213" s="144" t="s">
        <v>157</v>
      </c>
      <c r="E213" s="145" t="s">
        <v>1728</v>
      </c>
      <c r="F213" s="146" t="s">
        <v>2531</v>
      </c>
      <c r="G213" s="147" t="s">
        <v>159</v>
      </c>
      <c r="H213" s="148">
        <v>13</v>
      </c>
      <c r="I213" s="148"/>
      <c r="J213" s="148"/>
      <c r="K213" s="149"/>
      <c r="L213" s="27"/>
      <c r="M213" s="150" t="s">
        <v>1</v>
      </c>
      <c r="N213" s="151" t="s">
        <v>39</v>
      </c>
      <c r="O213" s="152">
        <v>0</v>
      </c>
      <c r="P213" s="152">
        <f t="shared" si="27"/>
        <v>0</v>
      </c>
      <c r="Q213" s="152">
        <v>0</v>
      </c>
      <c r="R213" s="152">
        <f t="shared" si="28"/>
        <v>0</v>
      </c>
      <c r="S213" s="152">
        <v>0</v>
      </c>
      <c r="T213" s="153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4" t="s">
        <v>1276</v>
      </c>
      <c r="AT213" s="154" t="s">
        <v>157</v>
      </c>
      <c r="AU213" s="154" t="s">
        <v>86</v>
      </c>
      <c r="AY213" s="14" t="s">
        <v>154</v>
      </c>
      <c r="BE213" s="155">
        <f t="shared" si="30"/>
        <v>0</v>
      </c>
      <c r="BF213" s="155">
        <f t="shared" si="31"/>
        <v>0</v>
      </c>
      <c r="BG213" s="155">
        <f t="shared" si="32"/>
        <v>0</v>
      </c>
      <c r="BH213" s="155">
        <f t="shared" si="33"/>
        <v>0</v>
      </c>
      <c r="BI213" s="155">
        <f t="shared" si="34"/>
        <v>0</v>
      </c>
      <c r="BJ213" s="14" t="s">
        <v>86</v>
      </c>
      <c r="BK213" s="156">
        <f t="shared" si="35"/>
        <v>0</v>
      </c>
      <c r="BL213" s="14" t="s">
        <v>1276</v>
      </c>
      <c r="BM213" s="154" t="s">
        <v>1097</v>
      </c>
    </row>
    <row r="214" spans="1:65" s="2" customFormat="1" ht="16.5" customHeight="1">
      <c r="A214" s="26"/>
      <c r="B214" s="143"/>
      <c r="C214" s="144" t="s">
        <v>464</v>
      </c>
      <c r="D214" s="144" t="s">
        <v>157</v>
      </c>
      <c r="E214" s="145" t="s">
        <v>1729</v>
      </c>
      <c r="F214" s="146" t="s">
        <v>1730</v>
      </c>
      <c r="G214" s="147" t="s">
        <v>159</v>
      </c>
      <c r="H214" s="148">
        <v>3</v>
      </c>
      <c r="I214" s="148"/>
      <c r="J214" s="148"/>
      <c r="K214" s="149"/>
      <c r="L214" s="27"/>
      <c r="M214" s="150" t="s">
        <v>1</v>
      </c>
      <c r="N214" s="151" t="s">
        <v>39</v>
      </c>
      <c r="O214" s="152">
        <v>0</v>
      </c>
      <c r="P214" s="152">
        <f t="shared" si="27"/>
        <v>0</v>
      </c>
      <c r="Q214" s="152">
        <v>0</v>
      </c>
      <c r="R214" s="152">
        <f t="shared" si="28"/>
        <v>0</v>
      </c>
      <c r="S214" s="152">
        <v>0</v>
      </c>
      <c r="T214" s="153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1276</v>
      </c>
      <c r="AT214" s="154" t="s">
        <v>157</v>
      </c>
      <c r="AU214" s="154" t="s">
        <v>86</v>
      </c>
      <c r="AY214" s="14" t="s">
        <v>154</v>
      </c>
      <c r="BE214" s="155">
        <f t="shared" si="30"/>
        <v>0</v>
      </c>
      <c r="BF214" s="155">
        <f t="shared" si="31"/>
        <v>0</v>
      </c>
      <c r="BG214" s="155">
        <f t="shared" si="32"/>
        <v>0</v>
      </c>
      <c r="BH214" s="155">
        <f t="shared" si="33"/>
        <v>0</v>
      </c>
      <c r="BI214" s="155">
        <f t="shared" si="34"/>
        <v>0</v>
      </c>
      <c r="BJ214" s="14" t="s">
        <v>86</v>
      </c>
      <c r="BK214" s="156">
        <f t="shared" si="35"/>
        <v>0</v>
      </c>
      <c r="BL214" s="14" t="s">
        <v>1276</v>
      </c>
      <c r="BM214" s="154" t="s">
        <v>1103</v>
      </c>
    </row>
    <row r="215" spans="1:65" s="2" customFormat="1" ht="16.5" customHeight="1">
      <c r="A215" s="26"/>
      <c r="B215" s="143"/>
      <c r="C215" s="144" t="s">
        <v>468</v>
      </c>
      <c r="D215" s="144" t="s">
        <v>157</v>
      </c>
      <c r="E215" s="145" t="s">
        <v>1731</v>
      </c>
      <c r="F215" s="146" t="s">
        <v>1732</v>
      </c>
      <c r="G215" s="147" t="s">
        <v>159</v>
      </c>
      <c r="H215" s="148">
        <v>1</v>
      </c>
      <c r="I215" s="148"/>
      <c r="J215" s="148"/>
      <c r="K215" s="149"/>
      <c r="L215" s="27"/>
      <c r="M215" s="150" t="s">
        <v>1</v>
      </c>
      <c r="N215" s="151" t="s">
        <v>39</v>
      </c>
      <c r="O215" s="152">
        <v>0</v>
      </c>
      <c r="P215" s="152">
        <f t="shared" si="27"/>
        <v>0</v>
      </c>
      <c r="Q215" s="152">
        <v>0</v>
      </c>
      <c r="R215" s="152">
        <f t="shared" si="28"/>
        <v>0</v>
      </c>
      <c r="S215" s="152">
        <v>0</v>
      </c>
      <c r="T215" s="153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1276</v>
      </c>
      <c r="AT215" s="154" t="s">
        <v>157</v>
      </c>
      <c r="AU215" s="154" t="s">
        <v>86</v>
      </c>
      <c r="AY215" s="14" t="s">
        <v>154</v>
      </c>
      <c r="BE215" s="155">
        <f t="shared" si="30"/>
        <v>0</v>
      </c>
      <c r="BF215" s="155">
        <f t="shared" si="31"/>
        <v>0</v>
      </c>
      <c r="BG215" s="155">
        <f t="shared" si="32"/>
        <v>0</v>
      </c>
      <c r="BH215" s="155">
        <f t="shared" si="33"/>
        <v>0</v>
      </c>
      <c r="BI215" s="155">
        <f t="shared" si="34"/>
        <v>0</v>
      </c>
      <c r="BJ215" s="14" t="s">
        <v>86</v>
      </c>
      <c r="BK215" s="156">
        <f t="shared" si="35"/>
        <v>0</v>
      </c>
      <c r="BL215" s="14" t="s">
        <v>1276</v>
      </c>
      <c r="BM215" s="154" t="s">
        <v>1111</v>
      </c>
    </row>
    <row r="216" spans="1:65" s="2" customFormat="1" ht="16.5" customHeight="1">
      <c r="A216" s="26"/>
      <c r="B216" s="143"/>
      <c r="C216" s="144" t="s">
        <v>472</v>
      </c>
      <c r="D216" s="144" t="s">
        <v>157</v>
      </c>
      <c r="E216" s="145" t="s">
        <v>1733</v>
      </c>
      <c r="F216" s="146" t="s">
        <v>2532</v>
      </c>
      <c r="G216" s="147" t="s">
        <v>159</v>
      </c>
      <c r="H216" s="148">
        <v>6</v>
      </c>
      <c r="I216" s="148"/>
      <c r="J216" s="148"/>
      <c r="K216" s="149"/>
      <c r="L216" s="27"/>
      <c r="M216" s="150" t="s">
        <v>1</v>
      </c>
      <c r="N216" s="151" t="s">
        <v>39</v>
      </c>
      <c r="O216" s="152">
        <v>0</v>
      </c>
      <c r="P216" s="152">
        <f t="shared" si="27"/>
        <v>0</v>
      </c>
      <c r="Q216" s="152">
        <v>0</v>
      </c>
      <c r="R216" s="152">
        <f t="shared" si="28"/>
        <v>0</v>
      </c>
      <c r="S216" s="152">
        <v>0</v>
      </c>
      <c r="T216" s="153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1276</v>
      </c>
      <c r="AT216" s="154" t="s">
        <v>157</v>
      </c>
      <c r="AU216" s="154" t="s">
        <v>86</v>
      </c>
      <c r="AY216" s="14" t="s">
        <v>154</v>
      </c>
      <c r="BE216" s="155">
        <f t="shared" si="30"/>
        <v>0</v>
      </c>
      <c r="BF216" s="155">
        <f t="shared" si="31"/>
        <v>0</v>
      </c>
      <c r="BG216" s="155">
        <f t="shared" si="32"/>
        <v>0</v>
      </c>
      <c r="BH216" s="155">
        <f t="shared" si="33"/>
        <v>0</v>
      </c>
      <c r="BI216" s="155">
        <f t="shared" si="34"/>
        <v>0</v>
      </c>
      <c r="BJ216" s="14" t="s">
        <v>86</v>
      </c>
      <c r="BK216" s="156">
        <f t="shared" si="35"/>
        <v>0</v>
      </c>
      <c r="BL216" s="14" t="s">
        <v>1276</v>
      </c>
      <c r="BM216" s="154" t="s">
        <v>1115</v>
      </c>
    </row>
    <row r="217" spans="1:65" s="2" customFormat="1" ht="16.5" customHeight="1">
      <c r="A217" s="26"/>
      <c r="B217" s="143"/>
      <c r="C217" s="144" t="s">
        <v>476</v>
      </c>
      <c r="D217" s="144" t="s">
        <v>157</v>
      </c>
      <c r="E217" s="145" t="s">
        <v>1734</v>
      </c>
      <c r="F217" s="146" t="s">
        <v>2533</v>
      </c>
      <c r="G217" s="147" t="s">
        <v>159</v>
      </c>
      <c r="H217" s="148">
        <v>1</v>
      </c>
      <c r="I217" s="148"/>
      <c r="J217" s="148"/>
      <c r="K217" s="149"/>
      <c r="L217" s="27"/>
      <c r="M217" s="150" t="s">
        <v>1</v>
      </c>
      <c r="N217" s="151" t="s">
        <v>39</v>
      </c>
      <c r="O217" s="152">
        <v>0</v>
      </c>
      <c r="P217" s="152">
        <f t="shared" si="27"/>
        <v>0</v>
      </c>
      <c r="Q217" s="152">
        <v>0</v>
      </c>
      <c r="R217" s="152">
        <f t="shared" si="28"/>
        <v>0</v>
      </c>
      <c r="S217" s="152">
        <v>0</v>
      </c>
      <c r="T217" s="153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4" t="s">
        <v>1276</v>
      </c>
      <c r="AT217" s="154" t="s">
        <v>157</v>
      </c>
      <c r="AU217" s="154" t="s">
        <v>86</v>
      </c>
      <c r="AY217" s="14" t="s">
        <v>154</v>
      </c>
      <c r="BE217" s="155">
        <f t="shared" si="30"/>
        <v>0</v>
      </c>
      <c r="BF217" s="155">
        <f t="shared" si="31"/>
        <v>0</v>
      </c>
      <c r="BG217" s="155">
        <f t="shared" si="32"/>
        <v>0</v>
      </c>
      <c r="BH217" s="155">
        <f t="shared" si="33"/>
        <v>0</v>
      </c>
      <c r="BI217" s="155">
        <f t="shared" si="34"/>
        <v>0</v>
      </c>
      <c r="BJ217" s="14" t="s">
        <v>86</v>
      </c>
      <c r="BK217" s="156">
        <f t="shared" si="35"/>
        <v>0</v>
      </c>
      <c r="BL217" s="14" t="s">
        <v>1276</v>
      </c>
      <c r="BM217" s="154" t="s">
        <v>1117</v>
      </c>
    </row>
    <row r="218" spans="1:65" s="2" customFormat="1" ht="16.5" customHeight="1">
      <c r="A218" s="26"/>
      <c r="B218" s="143"/>
      <c r="C218" s="144" t="s">
        <v>480</v>
      </c>
      <c r="D218" s="144" t="s">
        <v>157</v>
      </c>
      <c r="E218" s="145" t="s">
        <v>1735</v>
      </c>
      <c r="F218" s="146" t="s">
        <v>2534</v>
      </c>
      <c r="G218" s="147" t="s">
        <v>159</v>
      </c>
      <c r="H218" s="148">
        <v>9</v>
      </c>
      <c r="I218" s="148"/>
      <c r="J218" s="148"/>
      <c r="K218" s="149"/>
      <c r="L218" s="27"/>
      <c r="M218" s="150" t="s">
        <v>1</v>
      </c>
      <c r="N218" s="151" t="s">
        <v>39</v>
      </c>
      <c r="O218" s="152">
        <v>0</v>
      </c>
      <c r="P218" s="152">
        <f t="shared" si="27"/>
        <v>0</v>
      </c>
      <c r="Q218" s="152">
        <v>0</v>
      </c>
      <c r="R218" s="152">
        <f t="shared" si="28"/>
        <v>0</v>
      </c>
      <c r="S218" s="152">
        <v>0</v>
      </c>
      <c r="T218" s="153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1276</v>
      </c>
      <c r="AT218" s="154" t="s">
        <v>157</v>
      </c>
      <c r="AU218" s="154" t="s">
        <v>86</v>
      </c>
      <c r="AY218" s="14" t="s">
        <v>154</v>
      </c>
      <c r="BE218" s="155">
        <f t="shared" si="30"/>
        <v>0</v>
      </c>
      <c r="BF218" s="155">
        <f t="shared" si="31"/>
        <v>0</v>
      </c>
      <c r="BG218" s="155">
        <f t="shared" si="32"/>
        <v>0</v>
      </c>
      <c r="BH218" s="155">
        <f t="shared" si="33"/>
        <v>0</v>
      </c>
      <c r="BI218" s="155">
        <f t="shared" si="34"/>
        <v>0</v>
      </c>
      <c r="BJ218" s="14" t="s">
        <v>86</v>
      </c>
      <c r="BK218" s="156">
        <f t="shared" si="35"/>
        <v>0</v>
      </c>
      <c r="BL218" s="14" t="s">
        <v>1276</v>
      </c>
      <c r="BM218" s="154" t="s">
        <v>1121</v>
      </c>
    </row>
    <row r="219" spans="1:65" s="2" customFormat="1" ht="16.5" customHeight="1">
      <c r="A219" s="26"/>
      <c r="B219" s="143"/>
      <c r="C219" s="144" t="s">
        <v>484</v>
      </c>
      <c r="D219" s="144" t="s">
        <v>157</v>
      </c>
      <c r="E219" s="145" t="s">
        <v>1736</v>
      </c>
      <c r="F219" s="146" t="s">
        <v>2535</v>
      </c>
      <c r="G219" s="147" t="s">
        <v>159</v>
      </c>
      <c r="H219" s="148">
        <v>23</v>
      </c>
      <c r="I219" s="148"/>
      <c r="J219" s="148"/>
      <c r="K219" s="149"/>
      <c r="L219" s="27"/>
      <c r="M219" s="150" t="s">
        <v>1</v>
      </c>
      <c r="N219" s="151" t="s">
        <v>39</v>
      </c>
      <c r="O219" s="152">
        <v>0</v>
      </c>
      <c r="P219" s="152">
        <f t="shared" si="27"/>
        <v>0</v>
      </c>
      <c r="Q219" s="152">
        <v>0</v>
      </c>
      <c r="R219" s="152">
        <f t="shared" si="28"/>
        <v>0</v>
      </c>
      <c r="S219" s="152">
        <v>0</v>
      </c>
      <c r="T219" s="153">
        <f t="shared" si="29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4" t="s">
        <v>1276</v>
      </c>
      <c r="AT219" s="154" t="s">
        <v>157</v>
      </c>
      <c r="AU219" s="154" t="s">
        <v>86</v>
      </c>
      <c r="AY219" s="14" t="s">
        <v>154</v>
      </c>
      <c r="BE219" s="155">
        <f t="shared" si="30"/>
        <v>0</v>
      </c>
      <c r="BF219" s="155">
        <f t="shared" si="31"/>
        <v>0</v>
      </c>
      <c r="BG219" s="155">
        <f t="shared" si="32"/>
        <v>0</v>
      </c>
      <c r="BH219" s="155">
        <f t="shared" si="33"/>
        <v>0</v>
      </c>
      <c r="BI219" s="155">
        <f t="shared" si="34"/>
        <v>0</v>
      </c>
      <c r="BJ219" s="14" t="s">
        <v>86</v>
      </c>
      <c r="BK219" s="156">
        <f t="shared" si="35"/>
        <v>0</v>
      </c>
      <c r="BL219" s="14" t="s">
        <v>1276</v>
      </c>
      <c r="BM219" s="154" t="s">
        <v>1125</v>
      </c>
    </row>
    <row r="220" spans="1:65" s="2" customFormat="1" ht="16.5" customHeight="1">
      <c r="A220" s="26"/>
      <c r="B220" s="143"/>
      <c r="C220" s="144" t="s">
        <v>488</v>
      </c>
      <c r="D220" s="144" t="s">
        <v>157</v>
      </c>
      <c r="E220" s="145" t="s">
        <v>1737</v>
      </c>
      <c r="F220" s="146" t="s">
        <v>2536</v>
      </c>
      <c r="G220" s="147" t="s">
        <v>159</v>
      </c>
      <c r="H220" s="148">
        <v>1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</v>
      </c>
      <c r="P220" s="152">
        <f t="shared" si="27"/>
        <v>0</v>
      </c>
      <c r="Q220" s="152">
        <v>0</v>
      </c>
      <c r="R220" s="152">
        <f t="shared" si="28"/>
        <v>0</v>
      </c>
      <c r="S220" s="152">
        <v>0</v>
      </c>
      <c r="T220" s="153">
        <f t="shared" si="29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1276</v>
      </c>
      <c r="AT220" s="154" t="s">
        <v>157</v>
      </c>
      <c r="AU220" s="154" t="s">
        <v>86</v>
      </c>
      <c r="AY220" s="14" t="s">
        <v>154</v>
      </c>
      <c r="BE220" s="155">
        <f t="shared" si="30"/>
        <v>0</v>
      </c>
      <c r="BF220" s="155">
        <f t="shared" si="31"/>
        <v>0</v>
      </c>
      <c r="BG220" s="155">
        <f t="shared" si="32"/>
        <v>0</v>
      </c>
      <c r="BH220" s="155">
        <f t="shared" si="33"/>
        <v>0</v>
      </c>
      <c r="BI220" s="155">
        <f t="shared" si="34"/>
        <v>0</v>
      </c>
      <c r="BJ220" s="14" t="s">
        <v>86</v>
      </c>
      <c r="BK220" s="156">
        <f t="shared" si="35"/>
        <v>0</v>
      </c>
      <c r="BL220" s="14" t="s">
        <v>1276</v>
      </c>
      <c r="BM220" s="154" t="s">
        <v>1132</v>
      </c>
    </row>
    <row r="221" spans="1:65" s="2" customFormat="1" ht="16.5" customHeight="1">
      <c r="A221" s="26"/>
      <c r="B221" s="143"/>
      <c r="C221" s="144" t="s">
        <v>492</v>
      </c>
      <c r="D221" s="144" t="s">
        <v>157</v>
      </c>
      <c r="E221" s="145" t="s">
        <v>1738</v>
      </c>
      <c r="F221" s="146" t="s">
        <v>2537</v>
      </c>
      <c r="G221" s="147" t="s">
        <v>159</v>
      </c>
      <c r="H221" s="148">
        <v>1</v>
      </c>
      <c r="I221" s="148"/>
      <c r="J221" s="148"/>
      <c r="K221" s="149"/>
      <c r="L221" s="27"/>
      <c r="M221" s="150" t="s">
        <v>1</v>
      </c>
      <c r="N221" s="151" t="s">
        <v>39</v>
      </c>
      <c r="O221" s="152">
        <v>0</v>
      </c>
      <c r="P221" s="152">
        <f t="shared" si="27"/>
        <v>0</v>
      </c>
      <c r="Q221" s="152">
        <v>0</v>
      </c>
      <c r="R221" s="152">
        <f t="shared" si="28"/>
        <v>0</v>
      </c>
      <c r="S221" s="152">
        <v>0</v>
      </c>
      <c r="T221" s="153">
        <f t="shared" si="29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1276</v>
      </c>
      <c r="AT221" s="154" t="s">
        <v>157</v>
      </c>
      <c r="AU221" s="154" t="s">
        <v>86</v>
      </c>
      <c r="AY221" s="14" t="s">
        <v>154</v>
      </c>
      <c r="BE221" s="155">
        <f t="shared" si="30"/>
        <v>0</v>
      </c>
      <c r="BF221" s="155">
        <f t="shared" si="31"/>
        <v>0</v>
      </c>
      <c r="BG221" s="155">
        <f t="shared" si="32"/>
        <v>0</v>
      </c>
      <c r="BH221" s="155">
        <f t="shared" si="33"/>
        <v>0</v>
      </c>
      <c r="BI221" s="155">
        <f t="shared" si="34"/>
        <v>0</v>
      </c>
      <c r="BJ221" s="14" t="s">
        <v>86</v>
      </c>
      <c r="BK221" s="156">
        <f t="shared" si="35"/>
        <v>0</v>
      </c>
      <c r="BL221" s="14" t="s">
        <v>1276</v>
      </c>
      <c r="BM221" s="154" t="s">
        <v>1138</v>
      </c>
    </row>
    <row r="222" spans="1:65" s="2" customFormat="1" ht="16.5" customHeight="1">
      <c r="A222" s="26"/>
      <c r="B222" s="143"/>
      <c r="C222" s="144" t="s">
        <v>496</v>
      </c>
      <c r="D222" s="144" t="s">
        <v>157</v>
      </c>
      <c r="E222" s="145" t="s">
        <v>1739</v>
      </c>
      <c r="F222" s="146" t="s">
        <v>2538</v>
      </c>
      <c r="G222" s="147" t="s">
        <v>159</v>
      </c>
      <c r="H222" s="148">
        <v>5</v>
      </c>
      <c r="I222" s="148"/>
      <c r="J222" s="148"/>
      <c r="K222" s="149"/>
      <c r="L222" s="27"/>
      <c r="M222" s="150" t="s">
        <v>1</v>
      </c>
      <c r="N222" s="151" t="s">
        <v>39</v>
      </c>
      <c r="O222" s="152">
        <v>0</v>
      </c>
      <c r="P222" s="152">
        <f t="shared" si="27"/>
        <v>0</v>
      </c>
      <c r="Q222" s="152">
        <v>0</v>
      </c>
      <c r="R222" s="152">
        <f t="shared" si="28"/>
        <v>0</v>
      </c>
      <c r="S222" s="152">
        <v>0</v>
      </c>
      <c r="T222" s="153">
        <f t="shared" si="29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1276</v>
      </c>
      <c r="AT222" s="154" t="s">
        <v>157</v>
      </c>
      <c r="AU222" s="154" t="s">
        <v>86</v>
      </c>
      <c r="AY222" s="14" t="s">
        <v>154</v>
      </c>
      <c r="BE222" s="155">
        <f t="shared" si="30"/>
        <v>0</v>
      </c>
      <c r="BF222" s="155">
        <f t="shared" si="31"/>
        <v>0</v>
      </c>
      <c r="BG222" s="155">
        <f t="shared" si="32"/>
        <v>0</v>
      </c>
      <c r="BH222" s="155">
        <f t="shared" si="33"/>
        <v>0</v>
      </c>
      <c r="BI222" s="155">
        <f t="shared" si="34"/>
        <v>0</v>
      </c>
      <c r="BJ222" s="14" t="s">
        <v>86</v>
      </c>
      <c r="BK222" s="156">
        <f t="shared" si="35"/>
        <v>0</v>
      </c>
      <c r="BL222" s="14" t="s">
        <v>1276</v>
      </c>
      <c r="BM222" s="154" t="s">
        <v>1144</v>
      </c>
    </row>
    <row r="223" spans="1:65" s="2" customFormat="1" ht="16.5" customHeight="1">
      <c r="A223" s="26"/>
      <c r="B223" s="143"/>
      <c r="C223" s="144" t="s">
        <v>500</v>
      </c>
      <c r="D223" s="144" t="s">
        <v>157</v>
      </c>
      <c r="E223" s="145" t="s">
        <v>1740</v>
      </c>
      <c r="F223" s="146" t="s">
        <v>2539</v>
      </c>
      <c r="G223" s="147" t="s">
        <v>159</v>
      </c>
      <c r="H223" s="148">
        <v>1</v>
      </c>
      <c r="I223" s="148"/>
      <c r="J223" s="148"/>
      <c r="K223" s="149"/>
      <c r="L223" s="27"/>
      <c r="M223" s="150" t="s">
        <v>1</v>
      </c>
      <c r="N223" s="151" t="s">
        <v>39</v>
      </c>
      <c r="O223" s="152">
        <v>0</v>
      </c>
      <c r="P223" s="152">
        <f t="shared" si="27"/>
        <v>0</v>
      </c>
      <c r="Q223" s="152">
        <v>0</v>
      </c>
      <c r="R223" s="152">
        <f t="shared" si="28"/>
        <v>0</v>
      </c>
      <c r="S223" s="152">
        <v>0</v>
      </c>
      <c r="T223" s="153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1276</v>
      </c>
      <c r="AT223" s="154" t="s">
        <v>157</v>
      </c>
      <c r="AU223" s="154" t="s">
        <v>86</v>
      </c>
      <c r="AY223" s="14" t="s">
        <v>154</v>
      </c>
      <c r="BE223" s="155">
        <f t="shared" si="30"/>
        <v>0</v>
      </c>
      <c r="BF223" s="155">
        <f t="shared" si="31"/>
        <v>0</v>
      </c>
      <c r="BG223" s="155">
        <f t="shared" si="32"/>
        <v>0</v>
      </c>
      <c r="BH223" s="155">
        <f t="shared" si="33"/>
        <v>0</v>
      </c>
      <c r="BI223" s="155">
        <f t="shared" si="34"/>
        <v>0</v>
      </c>
      <c r="BJ223" s="14" t="s">
        <v>86</v>
      </c>
      <c r="BK223" s="156">
        <f t="shared" si="35"/>
        <v>0</v>
      </c>
      <c r="BL223" s="14" t="s">
        <v>1276</v>
      </c>
      <c r="BM223" s="154" t="s">
        <v>1148</v>
      </c>
    </row>
    <row r="224" spans="1:65" s="2" customFormat="1" ht="16.5" customHeight="1">
      <c r="A224" s="26"/>
      <c r="B224" s="143"/>
      <c r="C224" s="144" t="s">
        <v>504</v>
      </c>
      <c r="D224" s="144" t="s">
        <v>157</v>
      </c>
      <c r="E224" s="145" t="s">
        <v>1741</v>
      </c>
      <c r="F224" s="146" t="s">
        <v>2540</v>
      </c>
      <c r="G224" s="147" t="s">
        <v>159</v>
      </c>
      <c r="H224" s="148">
        <v>4</v>
      </c>
      <c r="I224" s="148"/>
      <c r="J224" s="148"/>
      <c r="K224" s="149"/>
      <c r="L224" s="27"/>
      <c r="M224" s="150" t="s">
        <v>1</v>
      </c>
      <c r="N224" s="151" t="s">
        <v>39</v>
      </c>
      <c r="O224" s="152">
        <v>0</v>
      </c>
      <c r="P224" s="152">
        <f t="shared" si="27"/>
        <v>0</v>
      </c>
      <c r="Q224" s="152">
        <v>0</v>
      </c>
      <c r="R224" s="152">
        <f t="shared" si="28"/>
        <v>0</v>
      </c>
      <c r="S224" s="152">
        <v>0</v>
      </c>
      <c r="T224" s="153">
        <f t="shared" si="29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1276</v>
      </c>
      <c r="AT224" s="154" t="s">
        <v>157</v>
      </c>
      <c r="AU224" s="154" t="s">
        <v>86</v>
      </c>
      <c r="AY224" s="14" t="s">
        <v>154</v>
      </c>
      <c r="BE224" s="155">
        <f t="shared" si="30"/>
        <v>0</v>
      </c>
      <c r="BF224" s="155">
        <f t="shared" si="31"/>
        <v>0</v>
      </c>
      <c r="BG224" s="155">
        <f t="shared" si="32"/>
        <v>0</v>
      </c>
      <c r="BH224" s="155">
        <f t="shared" si="33"/>
        <v>0</v>
      </c>
      <c r="BI224" s="155">
        <f t="shared" si="34"/>
        <v>0</v>
      </c>
      <c r="BJ224" s="14" t="s">
        <v>86</v>
      </c>
      <c r="BK224" s="156">
        <f t="shared" si="35"/>
        <v>0</v>
      </c>
      <c r="BL224" s="14" t="s">
        <v>1276</v>
      </c>
      <c r="BM224" s="154" t="s">
        <v>1154</v>
      </c>
    </row>
    <row r="225" spans="1:65" s="2" customFormat="1" ht="16.5" customHeight="1">
      <c r="A225" s="26"/>
      <c r="B225" s="143"/>
      <c r="C225" s="144" t="s">
        <v>508</v>
      </c>
      <c r="D225" s="144" t="s">
        <v>157</v>
      </c>
      <c r="E225" s="145" t="s">
        <v>1742</v>
      </c>
      <c r="F225" s="146" t="s">
        <v>1743</v>
      </c>
      <c r="G225" s="147" t="s">
        <v>1744</v>
      </c>
      <c r="H225" s="148">
        <v>8</v>
      </c>
      <c r="I225" s="148"/>
      <c r="J225" s="148"/>
      <c r="K225" s="149"/>
      <c r="L225" s="27"/>
      <c r="M225" s="150" t="s">
        <v>1</v>
      </c>
      <c r="N225" s="151" t="s">
        <v>39</v>
      </c>
      <c r="O225" s="152">
        <v>0</v>
      </c>
      <c r="P225" s="152">
        <f t="shared" si="27"/>
        <v>0</v>
      </c>
      <c r="Q225" s="152">
        <v>0</v>
      </c>
      <c r="R225" s="152">
        <f t="shared" si="28"/>
        <v>0</v>
      </c>
      <c r="S225" s="152">
        <v>0</v>
      </c>
      <c r="T225" s="153">
        <f t="shared" si="29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1276</v>
      </c>
      <c r="AT225" s="154" t="s">
        <v>157</v>
      </c>
      <c r="AU225" s="154" t="s">
        <v>86</v>
      </c>
      <c r="AY225" s="14" t="s">
        <v>154</v>
      </c>
      <c r="BE225" s="155">
        <f t="shared" si="30"/>
        <v>0</v>
      </c>
      <c r="BF225" s="155">
        <f t="shared" si="31"/>
        <v>0</v>
      </c>
      <c r="BG225" s="155">
        <f t="shared" si="32"/>
        <v>0</v>
      </c>
      <c r="BH225" s="155">
        <f t="shared" si="33"/>
        <v>0</v>
      </c>
      <c r="BI225" s="155">
        <f t="shared" si="34"/>
        <v>0</v>
      </c>
      <c r="BJ225" s="14" t="s">
        <v>86</v>
      </c>
      <c r="BK225" s="156">
        <f t="shared" si="35"/>
        <v>0</v>
      </c>
      <c r="BL225" s="14" t="s">
        <v>1276</v>
      </c>
      <c r="BM225" s="154" t="s">
        <v>1162</v>
      </c>
    </row>
    <row r="226" spans="1:65" s="2" customFormat="1" ht="16.5" customHeight="1">
      <c r="A226" s="26"/>
      <c r="B226" s="143"/>
      <c r="C226" s="144" t="s">
        <v>512</v>
      </c>
      <c r="D226" s="144" t="s">
        <v>157</v>
      </c>
      <c r="E226" s="145" t="s">
        <v>1745</v>
      </c>
      <c r="F226" s="146" t="s">
        <v>1746</v>
      </c>
      <c r="G226" s="147" t="s">
        <v>159</v>
      </c>
      <c r="H226" s="148">
        <v>2</v>
      </c>
      <c r="I226" s="148"/>
      <c r="J226" s="148"/>
      <c r="K226" s="149"/>
      <c r="L226" s="27"/>
      <c r="M226" s="150" t="s">
        <v>1</v>
      </c>
      <c r="N226" s="151" t="s">
        <v>39</v>
      </c>
      <c r="O226" s="152">
        <v>0</v>
      </c>
      <c r="P226" s="152">
        <f t="shared" si="27"/>
        <v>0</v>
      </c>
      <c r="Q226" s="152">
        <v>0</v>
      </c>
      <c r="R226" s="152">
        <f t="shared" si="28"/>
        <v>0</v>
      </c>
      <c r="S226" s="152">
        <v>0</v>
      </c>
      <c r="T226" s="153">
        <f t="shared" si="29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1276</v>
      </c>
      <c r="AT226" s="154" t="s">
        <v>157</v>
      </c>
      <c r="AU226" s="154" t="s">
        <v>86</v>
      </c>
      <c r="AY226" s="14" t="s">
        <v>154</v>
      </c>
      <c r="BE226" s="155">
        <f t="shared" si="30"/>
        <v>0</v>
      </c>
      <c r="BF226" s="155">
        <f t="shared" si="31"/>
        <v>0</v>
      </c>
      <c r="BG226" s="155">
        <f t="shared" si="32"/>
        <v>0</v>
      </c>
      <c r="BH226" s="155">
        <f t="shared" si="33"/>
        <v>0</v>
      </c>
      <c r="BI226" s="155">
        <f t="shared" si="34"/>
        <v>0</v>
      </c>
      <c r="BJ226" s="14" t="s">
        <v>86</v>
      </c>
      <c r="BK226" s="156">
        <f t="shared" si="35"/>
        <v>0</v>
      </c>
      <c r="BL226" s="14" t="s">
        <v>1276</v>
      </c>
      <c r="BM226" s="154" t="s">
        <v>1166</v>
      </c>
    </row>
    <row r="227" spans="1:65" s="2" customFormat="1" ht="16.5" customHeight="1">
      <c r="A227" s="26"/>
      <c r="B227" s="143"/>
      <c r="C227" s="144" t="s">
        <v>516</v>
      </c>
      <c r="D227" s="144" t="s">
        <v>157</v>
      </c>
      <c r="E227" s="145" t="s">
        <v>1747</v>
      </c>
      <c r="F227" s="146" t="s">
        <v>2541</v>
      </c>
      <c r="G227" s="147" t="s">
        <v>175</v>
      </c>
      <c r="H227" s="148">
        <v>57</v>
      </c>
      <c r="I227" s="148"/>
      <c r="J227" s="148"/>
      <c r="K227" s="149"/>
      <c r="L227" s="27"/>
      <c r="M227" s="150" t="s">
        <v>1</v>
      </c>
      <c r="N227" s="151" t="s">
        <v>39</v>
      </c>
      <c r="O227" s="152">
        <v>0</v>
      </c>
      <c r="P227" s="152">
        <f t="shared" si="27"/>
        <v>0</v>
      </c>
      <c r="Q227" s="152">
        <v>0</v>
      </c>
      <c r="R227" s="152">
        <f t="shared" si="28"/>
        <v>0</v>
      </c>
      <c r="S227" s="152">
        <v>0</v>
      </c>
      <c r="T227" s="153">
        <f t="shared" si="29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1276</v>
      </c>
      <c r="AT227" s="154" t="s">
        <v>157</v>
      </c>
      <c r="AU227" s="154" t="s">
        <v>86</v>
      </c>
      <c r="AY227" s="14" t="s">
        <v>154</v>
      </c>
      <c r="BE227" s="155">
        <f t="shared" si="30"/>
        <v>0</v>
      </c>
      <c r="BF227" s="155">
        <f t="shared" si="31"/>
        <v>0</v>
      </c>
      <c r="BG227" s="155">
        <f t="shared" si="32"/>
        <v>0</v>
      </c>
      <c r="BH227" s="155">
        <f t="shared" si="33"/>
        <v>0</v>
      </c>
      <c r="BI227" s="155">
        <f t="shared" si="34"/>
        <v>0</v>
      </c>
      <c r="BJ227" s="14" t="s">
        <v>86</v>
      </c>
      <c r="BK227" s="156">
        <f t="shared" si="35"/>
        <v>0</v>
      </c>
      <c r="BL227" s="14" t="s">
        <v>1276</v>
      </c>
      <c r="BM227" s="154" t="s">
        <v>1172</v>
      </c>
    </row>
    <row r="228" spans="1:65" s="2" customFormat="1" ht="16.5" customHeight="1">
      <c r="A228" s="26"/>
      <c r="B228" s="143"/>
      <c r="C228" s="144" t="s">
        <v>520</v>
      </c>
      <c r="D228" s="144" t="s">
        <v>157</v>
      </c>
      <c r="E228" s="145" t="s">
        <v>1748</v>
      </c>
      <c r="F228" s="146" t="s">
        <v>1749</v>
      </c>
      <c r="G228" s="147" t="s">
        <v>159</v>
      </c>
      <c r="H228" s="148">
        <v>4</v>
      </c>
      <c r="I228" s="148"/>
      <c r="J228" s="148"/>
      <c r="K228" s="149"/>
      <c r="L228" s="27"/>
      <c r="M228" s="150" t="s">
        <v>1</v>
      </c>
      <c r="N228" s="151" t="s">
        <v>39</v>
      </c>
      <c r="O228" s="152">
        <v>0</v>
      </c>
      <c r="P228" s="152">
        <f t="shared" si="27"/>
        <v>0</v>
      </c>
      <c r="Q228" s="152">
        <v>0</v>
      </c>
      <c r="R228" s="152">
        <f t="shared" si="28"/>
        <v>0</v>
      </c>
      <c r="S228" s="152">
        <v>0</v>
      </c>
      <c r="T228" s="153">
        <f t="shared" si="29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1276</v>
      </c>
      <c r="AT228" s="154" t="s">
        <v>157</v>
      </c>
      <c r="AU228" s="154" t="s">
        <v>86</v>
      </c>
      <c r="AY228" s="14" t="s">
        <v>154</v>
      </c>
      <c r="BE228" s="155">
        <f t="shared" si="30"/>
        <v>0</v>
      </c>
      <c r="BF228" s="155">
        <f t="shared" si="31"/>
        <v>0</v>
      </c>
      <c r="BG228" s="155">
        <f t="shared" si="32"/>
        <v>0</v>
      </c>
      <c r="BH228" s="155">
        <f t="shared" si="33"/>
        <v>0</v>
      </c>
      <c r="BI228" s="155">
        <f t="shared" si="34"/>
        <v>0</v>
      </c>
      <c r="BJ228" s="14" t="s">
        <v>86</v>
      </c>
      <c r="BK228" s="156">
        <f t="shared" si="35"/>
        <v>0</v>
      </c>
      <c r="BL228" s="14" t="s">
        <v>1276</v>
      </c>
      <c r="BM228" s="154" t="s">
        <v>1177</v>
      </c>
    </row>
    <row r="229" spans="1:65" s="2" customFormat="1" ht="16.5" customHeight="1">
      <c r="A229" s="26"/>
      <c r="B229" s="143"/>
      <c r="C229" s="144" t="s">
        <v>524</v>
      </c>
      <c r="D229" s="144" t="s">
        <v>157</v>
      </c>
      <c r="E229" s="145" t="s">
        <v>1750</v>
      </c>
      <c r="F229" s="146" t="s">
        <v>1751</v>
      </c>
      <c r="G229" s="147" t="s">
        <v>159</v>
      </c>
      <c r="H229" s="148">
        <v>3</v>
      </c>
      <c r="I229" s="148"/>
      <c r="J229" s="148"/>
      <c r="K229" s="149"/>
      <c r="L229" s="27"/>
      <c r="M229" s="150" t="s">
        <v>1</v>
      </c>
      <c r="N229" s="151" t="s">
        <v>39</v>
      </c>
      <c r="O229" s="152">
        <v>0</v>
      </c>
      <c r="P229" s="152">
        <f t="shared" si="27"/>
        <v>0</v>
      </c>
      <c r="Q229" s="152">
        <v>0</v>
      </c>
      <c r="R229" s="152">
        <f t="shared" si="28"/>
        <v>0</v>
      </c>
      <c r="S229" s="152">
        <v>0</v>
      </c>
      <c r="T229" s="153">
        <f t="shared" si="29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1276</v>
      </c>
      <c r="AT229" s="154" t="s">
        <v>157</v>
      </c>
      <c r="AU229" s="154" t="s">
        <v>86</v>
      </c>
      <c r="AY229" s="14" t="s">
        <v>154</v>
      </c>
      <c r="BE229" s="155">
        <f t="shared" si="30"/>
        <v>0</v>
      </c>
      <c r="BF229" s="155">
        <f t="shared" si="31"/>
        <v>0</v>
      </c>
      <c r="BG229" s="155">
        <f t="shared" si="32"/>
        <v>0</v>
      </c>
      <c r="BH229" s="155">
        <f t="shared" si="33"/>
        <v>0</v>
      </c>
      <c r="BI229" s="155">
        <f t="shared" si="34"/>
        <v>0</v>
      </c>
      <c r="BJ229" s="14" t="s">
        <v>86</v>
      </c>
      <c r="BK229" s="156">
        <f t="shared" si="35"/>
        <v>0</v>
      </c>
      <c r="BL229" s="14" t="s">
        <v>1276</v>
      </c>
      <c r="BM229" s="154" t="s">
        <v>1183</v>
      </c>
    </row>
    <row r="230" spans="1:65" s="2" customFormat="1" ht="16.5" customHeight="1">
      <c r="A230" s="26"/>
      <c r="B230" s="143"/>
      <c r="C230" s="144" t="s">
        <v>528</v>
      </c>
      <c r="D230" s="144" t="s">
        <v>157</v>
      </c>
      <c r="E230" s="145" t="s">
        <v>1752</v>
      </c>
      <c r="F230" s="146" t="s">
        <v>1753</v>
      </c>
      <c r="G230" s="147" t="s">
        <v>1754</v>
      </c>
      <c r="H230" s="148">
        <v>1</v>
      </c>
      <c r="I230" s="148"/>
      <c r="J230" s="148"/>
      <c r="K230" s="149"/>
      <c r="L230" s="27"/>
      <c r="M230" s="150" t="s">
        <v>1</v>
      </c>
      <c r="N230" s="151" t="s">
        <v>39</v>
      </c>
      <c r="O230" s="152">
        <v>0</v>
      </c>
      <c r="P230" s="152">
        <f t="shared" si="27"/>
        <v>0</v>
      </c>
      <c r="Q230" s="152">
        <v>0</v>
      </c>
      <c r="R230" s="152">
        <f t="shared" si="28"/>
        <v>0</v>
      </c>
      <c r="S230" s="152">
        <v>0</v>
      </c>
      <c r="T230" s="153">
        <f t="shared" si="29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1276</v>
      </c>
      <c r="AT230" s="154" t="s">
        <v>157</v>
      </c>
      <c r="AU230" s="154" t="s">
        <v>86</v>
      </c>
      <c r="AY230" s="14" t="s">
        <v>154</v>
      </c>
      <c r="BE230" s="155">
        <f t="shared" si="30"/>
        <v>0</v>
      </c>
      <c r="BF230" s="155">
        <f t="shared" si="31"/>
        <v>0</v>
      </c>
      <c r="BG230" s="155">
        <f t="shared" si="32"/>
        <v>0</v>
      </c>
      <c r="BH230" s="155">
        <f t="shared" si="33"/>
        <v>0</v>
      </c>
      <c r="BI230" s="155">
        <f t="shared" si="34"/>
        <v>0</v>
      </c>
      <c r="BJ230" s="14" t="s">
        <v>86</v>
      </c>
      <c r="BK230" s="156">
        <f t="shared" si="35"/>
        <v>0</v>
      </c>
      <c r="BL230" s="14" t="s">
        <v>1276</v>
      </c>
      <c r="BM230" s="154" t="s">
        <v>1189</v>
      </c>
    </row>
    <row r="231" spans="1:65" s="2" customFormat="1" ht="16.5" customHeight="1">
      <c r="A231" s="26"/>
      <c r="B231" s="143"/>
      <c r="C231" s="144" t="s">
        <v>532</v>
      </c>
      <c r="D231" s="144" t="s">
        <v>157</v>
      </c>
      <c r="E231" s="145" t="s">
        <v>1755</v>
      </c>
      <c r="F231" s="146" t="s">
        <v>2542</v>
      </c>
      <c r="G231" s="147" t="s">
        <v>159</v>
      </c>
      <c r="H231" s="148">
        <v>1</v>
      </c>
      <c r="I231" s="148"/>
      <c r="J231" s="148"/>
      <c r="K231" s="149"/>
      <c r="L231" s="27"/>
      <c r="M231" s="150" t="s">
        <v>1</v>
      </c>
      <c r="N231" s="151" t="s">
        <v>39</v>
      </c>
      <c r="O231" s="152">
        <v>0</v>
      </c>
      <c r="P231" s="152">
        <f t="shared" si="27"/>
        <v>0</v>
      </c>
      <c r="Q231" s="152">
        <v>0</v>
      </c>
      <c r="R231" s="152">
        <f t="shared" si="28"/>
        <v>0</v>
      </c>
      <c r="S231" s="152">
        <v>0</v>
      </c>
      <c r="T231" s="153">
        <f t="shared" si="29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4" t="s">
        <v>1276</v>
      </c>
      <c r="AT231" s="154" t="s">
        <v>157</v>
      </c>
      <c r="AU231" s="154" t="s">
        <v>86</v>
      </c>
      <c r="AY231" s="14" t="s">
        <v>154</v>
      </c>
      <c r="BE231" s="155">
        <f t="shared" si="30"/>
        <v>0</v>
      </c>
      <c r="BF231" s="155">
        <f t="shared" si="31"/>
        <v>0</v>
      </c>
      <c r="BG231" s="155">
        <f t="shared" si="32"/>
        <v>0</v>
      </c>
      <c r="BH231" s="155">
        <f t="shared" si="33"/>
        <v>0</v>
      </c>
      <c r="BI231" s="155">
        <f t="shared" si="34"/>
        <v>0</v>
      </c>
      <c r="BJ231" s="14" t="s">
        <v>86</v>
      </c>
      <c r="BK231" s="156">
        <f t="shared" si="35"/>
        <v>0</v>
      </c>
      <c r="BL231" s="14" t="s">
        <v>1276</v>
      </c>
      <c r="BM231" s="154" t="s">
        <v>1195</v>
      </c>
    </row>
    <row r="232" spans="1:65" s="2" customFormat="1" ht="16.5" customHeight="1">
      <c r="A232" s="26"/>
      <c r="B232" s="143"/>
      <c r="C232" s="144" t="s">
        <v>536</v>
      </c>
      <c r="D232" s="144" t="s">
        <v>157</v>
      </c>
      <c r="E232" s="145" t="s">
        <v>1756</v>
      </c>
      <c r="F232" s="146" t="s">
        <v>2543</v>
      </c>
      <c r="G232" s="147" t="s">
        <v>159</v>
      </c>
      <c r="H232" s="148">
        <v>1</v>
      </c>
      <c r="I232" s="148"/>
      <c r="J232" s="148"/>
      <c r="K232" s="149"/>
      <c r="L232" s="27"/>
      <c r="M232" s="150" t="s">
        <v>1</v>
      </c>
      <c r="N232" s="151" t="s">
        <v>39</v>
      </c>
      <c r="O232" s="152">
        <v>0</v>
      </c>
      <c r="P232" s="152">
        <f t="shared" si="27"/>
        <v>0</v>
      </c>
      <c r="Q232" s="152">
        <v>0</v>
      </c>
      <c r="R232" s="152">
        <f t="shared" si="28"/>
        <v>0</v>
      </c>
      <c r="S232" s="152">
        <v>0</v>
      </c>
      <c r="T232" s="153">
        <f t="shared" si="29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1276</v>
      </c>
      <c r="AT232" s="154" t="s">
        <v>157</v>
      </c>
      <c r="AU232" s="154" t="s">
        <v>86</v>
      </c>
      <c r="AY232" s="14" t="s">
        <v>154</v>
      </c>
      <c r="BE232" s="155">
        <f t="shared" si="30"/>
        <v>0</v>
      </c>
      <c r="BF232" s="155">
        <f t="shared" si="31"/>
        <v>0</v>
      </c>
      <c r="BG232" s="155">
        <f t="shared" si="32"/>
        <v>0</v>
      </c>
      <c r="BH232" s="155">
        <f t="shared" si="33"/>
        <v>0</v>
      </c>
      <c r="BI232" s="155">
        <f t="shared" si="34"/>
        <v>0</v>
      </c>
      <c r="BJ232" s="14" t="s">
        <v>86</v>
      </c>
      <c r="BK232" s="156">
        <f t="shared" si="35"/>
        <v>0</v>
      </c>
      <c r="BL232" s="14" t="s">
        <v>1276</v>
      </c>
      <c r="BM232" s="154" t="s">
        <v>1204</v>
      </c>
    </row>
    <row r="233" spans="1:65" s="2" customFormat="1" ht="16.5" customHeight="1">
      <c r="A233" s="26"/>
      <c r="B233" s="143"/>
      <c r="C233" s="144" t="s">
        <v>540</v>
      </c>
      <c r="D233" s="144" t="s">
        <v>157</v>
      </c>
      <c r="E233" s="145" t="s">
        <v>1757</v>
      </c>
      <c r="F233" s="146" t="s">
        <v>2544</v>
      </c>
      <c r="G233" s="147" t="s">
        <v>159</v>
      </c>
      <c r="H233" s="148">
        <v>2</v>
      </c>
      <c r="I233" s="148"/>
      <c r="J233" s="148"/>
      <c r="K233" s="149"/>
      <c r="L233" s="27"/>
      <c r="M233" s="150" t="s">
        <v>1</v>
      </c>
      <c r="N233" s="151" t="s">
        <v>39</v>
      </c>
      <c r="O233" s="152">
        <v>0</v>
      </c>
      <c r="P233" s="152">
        <f t="shared" si="27"/>
        <v>0</v>
      </c>
      <c r="Q233" s="152">
        <v>0</v>
      </c>
      <c r="R233" s="152">
        <f t="shared" si="28"/>
        <v>0</v>
      </c>
      <c r="S233" s="152">
        <v>0</v>
      </c>
      <c r="T233" s="153">
        <f t="shared" si="29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1276</v>
      </c>
      <c r="AT233" s="154" t="s">
        <v>157</v>
      </c>
      <c r="AU233" s="154" t="s">
        <v>86</v>
      </c>
      <c r="AY233" s="14" t="s">
        <v>154</v>
      </c>
      <c r="BE233" s="155">
        <f t="shared" si="30"/>
        <v>0</v>
      </c>
      <c r="BF233" s="155">
        <f t="shared" si="31"/>
        <v>0</v>
      </c>
      <c r="BG233" s="155">
        <f t="shared" si="32"/>
        <v>0</v>
      </c>
      <c r="BH233" s="155">
        <f t="shared" si="33"/>
        <v>0</v>
      </c>
      <c r="BI233" s="155">
        <f t="shared" si="34"/>
        <v>0</v>
      </c>
      <c r="BJ233" s="14" t="s">
        <v>86</v>
      </c>
      <c r="BK233" s="156">
        <f t="shared" si="35"/>
        <v>0</v>
      </c>
      <c r="BL233" s="14" t="s">
        <v>1276</v>
      </c>
      <c r="BM233" s="154" t="s">
        <v>1209</v>
      </c>
    </row>
    <row r="234" spans="1:65" s="2" customFormat="1" ht="16.5" customHeight="1">
      <c r="A234" s="26"/>
      <c r="B234" s="143"/>
      <c r="C234" s="144" t="s">
        <v>544</v>
      </c>
      <c r="D234" s="144" t="s">
        <v>157</v>
      </c>
      <c r="E234" s="145" t="s">
        <v>1758</v>
      </c>
      <c r="F234" s="146" t="s">
        <v>2545</v>
      </c>
      <c r="G234" s="147" t="s">
        <v>159</v>
      </c>
      <c r="H234" s="148">
        <v>3</v>
      </c>
      <c r="I234" s="148"/>
      <c r="J234" s="148"/>
      <c r="K234" s="149"/>
      <c r="L234" s="27"/>
      <c r="M234" s="150" t="s">
        <v>1</v>
      </c>
      <c r="N234" s="151" t="s">
        <v>39</v>
      </c>
      <c r="O234" s="152">
        <v>0</v>
      </c>
      <c r="P234" s="152">
        <f t="shared" si="27"/>
        <v>0</v>
      </c>
      <c r="Q234" s="152">
        <v>0</v>
      </c>
      <c r="R234" s="152">
        <f t="shared" si="28"/>
        <v>0</v>
      </c>
      <c r="S234" s="152">
        <v>0</v>
      </c>
      <c r="T234" s="153">
        <f t="shared" si="29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1276</v>
      </c>
      <c r="AT234" s="154" t="s">
        <v>157</v>
      </c>
      <c r="AU234" s="154" t="s">
        <v>86</v>
      </c>
      <c r="AY234" s="14" t="s">
        <v>154</v>
      </c>
      <c r="BE234" s="155">
        <f t="shared" si="30"/>
        <v>0</v>
      </c>
      <c r="BF234" s="155">
        <f t="shared" si="31"/>
        <v>0</v>
      </c>
      <c r="BG234" s="155">
        <f t="shared" si="32"/>
        <v>0</v>
      </c>
      <c r="BH234" s="155">
        <f t="shared" si="33"/>
        <v>0</v>
      </c>
      <c r="BI234" s="155">
        <f t="shared" si="34"/>
        <v>0</v>
      </c>
      <c r="BJ234" s="14" t="s">
        <v>86</v>
      </c>
      <c r="BK234" s="156">
        <f t="shared" si="35"/>
        <v>0</v>
      </c>
      <c r="BL234" s="14" t="s">
        <v>1276</v>
      </c>
      <c r="BM234" s="154" t="s">
        <v>1214</v>
      </c>
    </row>
    <row r="235" spans="1:65" s="2" customFormat="1" ht="16.5" customHeight="1">
      <c r="A235" s="26"/>
      <c r="B235" s="143"/>
      <c r="C235" s="144" t="s">
        <v>548</v>
      </c>
      <c r="D235" s="144" t="s">
        <v>157</v>
      </c>
      <c r="E235" s="145" t="s">
        <v>1759</v>
      </c>
      <c r="F235" s="146" t="s">
        <v>1760</v>
      </c>
      <c r="G235" s="147" t="s">
        <v>159</v>
      </c>
      <c r="H235" s="148">
        <v>2</v>
      </c>
      <c r="I235" s="148"/>
      <c r="J235" s="148"/>
      <c r="K235" s="149"/>
      <c r="L235" s="27"/>
      <c r="M235" s="150" t="s">
        <v>1</v>
      </c>
      <c r="N235" s="151" t="s">
        <v>39</v>
      </c>
      <c r="O235" s="152">
        <v>0</v>
      </c>
      <c r="P235" s="152">
        <f t="shared" si="27"/>
        <v>0</v>
      </c>
      <c r="Q235" s="152">
        <v>0</v>
      </c>
      <c r="R235" s="152">
        <f t="shared" si="28"/>
        <v>0</v>
      </c>
      <c r="S235" s="152">
        <v>0</v>
      </c>
      <c r="T235" s="153">
        <f t="shared" si="29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1276</v>
      </c>
      <c r="AT235" s="154" t="s">
        <v>157</v>
      </c>
      <c r="AU235" s="154" t="s">
        <v>86</v>
      </c>
      <c r="AY235" s="14" t="s">
        <v>154</v>
      </c>
      <c r="BE235" s="155">
        <f t="shared" si="30"/>
        <v>0</v>
      </c>
      <c r="BF235" s="155">
        <f t="shared" si="31"/>
        <v>0</v>
      </c>
      <c r="BG235" s="155">
        <f t="shared" si="32"/>
        <v>0</v>
      </c>
      <c r="BH235" s="155">
        <f t="shared" si="33"/>
        <v>0</v>
      </c>
      <c r="BI235" s="155">
        <f t="shared" si="34"/>
        <v>0</v>
      </c>
      <c r="BJ235" s="14" t="s">
        <v>86</v>
      </c>
      <c r="BK235" s="156">
        <f t="shared" si="35"/>
        <v>0</v>
      </c>
      <c r="BL235" s="14" t="s">
        <v>1276</v>
      </c>
      <c r="BM235" s="154" t="s">
        <v>1218</v>
      </c>
    </row>
    <row r="236" spans="1:65" s="2" customFormat="1" ht="16.5" customHeight="1">
      <c r="A236" s="26"/>
      <c r="B236" s="143"/>
      <c r="C236" s="144" t="s">
        <v>328</v>
      </c>
      <c r="D236" s="144" t="s">
        <v>157</v>
      </c>
      <c r="E236" s="145" t="s">
        <v>1761</v>
      </c>
      <c r="F236" s="146" t="s">
        <v>2546</v>
      </c>
      <c r="G236" s="147" t="s">
        <v>159</v>
      </c>
      <c r="H236" s="148">
        <v>20</v>
      </c>
      <c r="I236" s="148"/>
      <c r="J236" s="148"/>
      <c r="K236" s="149"/>
      <c r="L236" s="27"/>
      <c r="M236" s="150" t="s">
        <v>1</v>
      </c>
      <c r="N236" s="151" t="s">
        <v>39</v>
      </c>
      <c r="O236" s="152">
        <v>0</v>
      </c>
      <c r="P236" s="152">
        <f t="shared" si="27"/>
        <v>0</v>
      </c>
      <c r="Q236" s="152">
        <v>0</v>
      </c>
      <c r="R236" s="152">
        <f t="shared" si="28"/>
        <v>0</v>
      </c>
      <c r="S236" s="152">
        <v>0</v>
      </c>
      <c r="T236" s="153">
        <f t="shared" si="29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4" t="s">
        <v>1276</v>
      </c>
      <c r="AT236" s="154" t="s">
        <v>157</v>
      </c>
      <c r="AU236" s="154" t="s">
        <v>86</v>
      </c>
      <c r="AY236" s="14" t="s">
        <v>154</v>
      </c>
      <c r="BE236" s="155">
        <f t="shared" si="30"/>
        <v>0</v>
      </c>
      <c r="BF236" s="155">
        <f t="shared" si="31"/>
        <v>0</v>
      </c>
      <c r="BG236" s="155">
        <f t="shared" si="32"/>
        <v>0</v>
      </c>
      <c r="BH236" s="155">
        <f t="shared" si="33"/>
        <v>0</v>
      </c>
      <c r="BI236" s="155">
        <f t="shared" si="34"/>
        <v>0</v>
      </c>
      <c r="BJ236" s="14" t="s">
        <v>86</v>
      </c>
      <c r="BK236" s="156">
        <f t="shared" si="35"/>
        <v>0</v>
      </c>
      <c r="BL236" s="14" t="s">
        <v>1276</v>
      </c>
      <c r="BM236" s="154" t="s">
        <v>1223</v>
      </c>
    </row>
    <row r="237" spans="1:65" s="2" customFormat="1" ht="16.5" customHeight="1">
      <c r="A237" s="26"/>
      <c r="B237" s="143"/>
      <c r="C237" s="144" t="s">
        <v>557</v>
      </c>
      <c r="D237" s="144" t="s">
        <v>157</v>
      </c>
      <c r="E237" s="145" t="s">
        <v>1762</v>
      </c>
      <c r="F237" s="172" t="s">
        <v>1763</v>
      </c>
      <c r="G237" s="173" t="s">
        <v>1744</v>
      </c>
      <c r="H237" s="174">
        <v>20</v>
      </c>
      <c r="I237" s="148"/>
      <c r="J237" s="148"/>
      <c r="K237" s="149"/>
      <c r="L237" s="27"/>
      <c r="M237" s="150" t="s">
        <v>1</v>
      </c>
      <c r="N237" s="151" t="s">
        <v>39</v>
      </c>
      <c r="O237" s="152">
        <v>0</v>
      </c>
      <c r="P237" s="152">
        <f t="shared" si="27"/>
        <v>0</v>
      </c>
      <c r="Q237" s="152">
        <v>0</v>
      </c>
      <c r="R237" s="152">
        <f t="shared" si="28"/>
        <v>0</v>
      </c>
      <c r="S237" s="152">
        <v>0</v>
      </c>
      <c r="T237" s="153">
        <f t="shared" si="29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1276</v>
      </c>
      <c r="AT237" s="154" t="s">
        <v>157</v>
      </c>
      <c r="AU237" s="154" t="s">
        <v>86</v>
      </c>
      <c r="AY237" s="14" t="s">
        <v>154</v>
      </c>
      <c r="BE237" s="155">
        <f t="shared" si="30"/>
        <v>0</v>
      </c>
      <c r="BF237" s="155">
        <f t="shared" si="31"/>
        <v>0</v>
      </c>
      <c r="BG237" s="155">
        <f t="shared" si="32"/>
        <v>0</v>
      </c>
      <c r="BH237" s="155">
        <f t="shared" si="33"/>
        <v>0</v>
      </c>
      <c r="BI237" s="155">
        <f t="shared" si="34"/>
        <v>0</v>
      </c>
      <c r="BJ237" s="14" t="s">
        <v>86</v>
      </c>
      <c r="BK237" s="156">
        <f t="shared" si="35"/>
        <v>0</v>
      </c>
      <c r="BL237" s="14" t="s">
        <v>1276</v>
      </c>
      <c r="BM237" s="154" t="s">
        <v>1225</v>
      </c>
    </row>
    <row r="238" spans="1:65" s="2" customFormat="1" ht="16.5" customHeight="1">
      <c r="A238" s="26"/>
      <c r="B238" s="143"/>
      <c r="C238" s="144" t="s">
        <v>561</v>
      </c>
      <c r="D238" s="144" t="s">
        <v>157</v>
      </c>
      <c r="E238" s="145" t="s">
        <v>1764</v>
      </c>
      <c r="F238" s="172" t="s">
        <v>2547</v>
      </c>
      <c r="G238" s="173" t="s">
        <v>159</v>
      </c>
      <c r="H238" s="174">
        <v>20</v>
      </c>
      <c r="I238" s="148"/>
      <c r="J238" s="148"/>
      <c r="K238" s="149"/>
      <c r="L238" s="27"/>
      <c r="M238" s="150" t="s">
        <v>1</v>
      </c>
      <c r="N238" s="151" t="s">
        <v>39</v>
      </c>
      <c r="O238" s="152">
        <v>0</v>
      </c>
      <c r="P238" s="152">
        <f t="shared" si="27"/>
        <v>0</v>
      </c>
      <c r="Q238" s="152">
        <v>0</v>
      </c>
      <c r="R238" s="152">
        <f t="shared" si="28"/>
        <v>0</v>
      </c>
      <c r="S238" s="152">
        <v>0</v>
      </c>
      <c r="T238" s="153">
        <f t="shared" si="29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4" t="s">
        <v>1276</v>
      </c>
      <c r="AT238" s="154" t="s">
        <v>157</v>
      </c>
      <c r="AU238" s="154" t="s">
        <v>86</v>
      </c>
      <c r="AY238" s="14" t="s">
        <v>154</v>
      </c>
      <c r="BE238" s="155">
        <f t="shared" si="30"/>
        <v>0</v>
      </c>
      <c r="BF238" s="155">
        <f t="shared" si="31"/>
        <v>0</v>
      </c>
      <c r="BG238" s="155">
        <f t="shared" si="32"/>
        <v>0</v>
      </c>
      <c r="BH238" s="155">
        <f t="shared" si="33"/>
        <v>0</v>
      </c>
      <c r="BI238" s="155">
        <f t="shared" si="34"/>
        <v>0</v>
      </c>
      <c r="BJ238" s="14" t="s">
        <v>86</v>
      </c>
      <c r="BK238" s="156">
        <f t="shared" si="35"/>
        <v>0</v>
      </c>
      <c r="BL238" s="14" t="s">
        <v>1276</v>
      </c>
      <c r="BM238" s="154" t="s">
        <v>1233</v>
      </c>
    </row>
    <row r="239" spans="1:65" s="2" customFormat="1" ht="16.5" customHeight="1">
      <c r="A239" s="26"/>
      <c r="B239" s="143"/>
      <c r="C239" s="144" t="s">
        <v>565</v>
      </c>
      <c r="D239" s="144" t="s">
        <v>157</v>
      </c>
      <c r="E239" s="145" t="s">
        <v>1765</v>
      </c>
      <c r="F239" s="146" t="s">
        <v>2548</v>
      </c>
      <c r="G239" s="147" t="s">
        <v>159</v>
      </c>
      <c r="H239" s="148">
        <v>2</v>
      </c>
      <c r="I239" s="148"/>
      <c r="J239" s="148"/>
      <c r="K239" s="149"/>
      <c r="L239" s="27"/>
      <c r="M239" s="150" t="s">
        <v>1</v>
      </c>
      <c r="N239" s="151" t="s">
        <v>39</v>
      </c>
      <c r="O239" s="152">
        <v>0</v>
      </c>
      <c r="P239" s="152">
        <f t="shared" si="27"/>
        <v>0</v>
      </c>
      <c r="Q239" s="152">
        <v>0</v>
      </c>
      <c r="R239" s="152">
        <f t="shared" si="28"/>
        <v>0</v>
      </c>
      <c r="S239" s="152">
        <v>0</v>
      </c>
      <c r="T239" s="153">
        <f t="shared" si="29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4" t="s">
        <v>1276</v>
      </c>
      <c r="AT239" s="154" t="s">
        <v>157</v>
      </c>
      <c r="AU239" s="154" t="s">
        <v>86</v>
      </c>
      <c r="AY239" s="14" t="s">
        <v>154</v>
      </c>
      <c r="BE239" s="155">
        <f t="shared" si="30"/>
        <v>0</v>
      </c>
      <c r="BF239" s="155">
        <f t="shared" si="31"/>
        <v>0</v>
      </c>
      <c r="BG239" s="155">
        <f t="shared" si="32"/>
        <v>0</v>
      </c>
      <c r="BH239" s="155">
        <f t="shared" si="33"/>
        <v>0</v>
      </c>
      <c r="BI239" s="155">
        <f t="shared" si="34"/>
        <v>0</v>
      </c>
      <c r="BJ239" s="14" t="s">
        <v>86</v>
      </c>
      <c r="BK239" s="156">
        <f t="shared" si="35"/>
        <v>0</v>
      </c>
      <c r="BL239" s="14" t="s">
        <v>1276</v>
      </c>
      <c r="BM239" s="154" t="s">
        <v>1236</v>
      </c>
    </row>
    <row r="240" spans="1:65" s="2" customFormat="1" ht="16.5" customHeight="1">
      <c r="A240" s="26"/>
      <c r="B240" s="143"/>
      <c r="C240" s="144" t="s">
        <v>569</v>
      </c>
      <c r="D240" s="144" t="s">
        <v>157</v>
      </c>
      <c r="E240" s="145" t="s">
        <v>1766</v>
      </c>
      <c r="F240" s="146" t="s">
        <v>2549</v>
      </c>
      <c r="G240" s="147" t="s">
        <v>159</v>
      </c>
      <c r="H240" s="148">
        <v>1</v>
      </c>
      <c r="I240" s="148"/>
      <c r="J240" s="148"/>
      <c r="K240" s="149"/>
      <c r="L240" s="27"/>
      <c r="M240" s="150" t="s">
        <v>1</v>
      </c>
      <c r="N240" s="151" t="s">
        <v>39</v>
      </c>
      <c r="O240" s="152">
        <v>0</v>
      </c>
      <c r="P240" s="152">
        <f t="shared" si="27"/>
        <v>0</v>
      </c>
      <c r="Q240" s="152">
        <v>0</v>
      </c>
      <c r="R240" s="152">
        <f t="shared" si="28"/>
        <v>0</v>
      </c>
      <c r="S240" s="152">
        <v>0</v>
      </c>
      <c r="T240" s="153">
        <f t="shared" si="29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1276</v>
      </c>
      <c r="AT240" s="154" t="s">
        <v>157</v>
      </c>
      <c r="AU240" s="154" t="s">
        <v>86</v>
      </c>
      <c r="AY240" s="14" t="s">
        <v>154</v>
      </c>
      <c r="BE240" s="155">
        <f t="shared" si="30"/>
        <v>0</v>
      </c>
      <c r="BF240" s="155">
        <f t="shared" si="31"/>
        <v>0</v>
      </c>
      <c r="BG240" s="155">
        <f t="shared" si="32"/>
        <v>0</v>
      </c>
      <c r="BH240" s="155">
        <f t="shared" si="33"/>
        <v>0</v>
      </c>
      <c r="BI240" s="155">
        <f t="shared" si="34"/>
        <v>0</v>
      </c>
      <c r="BJ240" s="14" t="s">
        <v>86</v>
      </c>
      <c r="BK240" s="156">
        <f t="shared" si="35"/>
        <v>0</v>
      </c>
      <c r="BL240" s="14" t="s">
        <v>1276</v>
      </c>
      <c r="BM240" s="154" t="s">
        <v>1245</v>
      </c>
    </row>
    <row r="241" spans="1:65" s="2" customFormat="1" ht="16.5" customHeight="1">
      <c r="A241" s="26"/>
      <c r="B241" s="143"/>
      <c r="C241" s="144" t="s">
        <v>573</v>
      </c>
      <c r="D241" s="144" t="s">
        <v>157</v>
      </c>
      <c r="E241" s="145" t="s">
        <v>1767</v>
      </c>
      <c r="F241" s="146" t="s">
        <v>2550</v>
      </c>
      <c r="G241" s="147" t="s">
        <v>159</v>
      </c>
      <c r="H241" s="148">
        <v>1</v>
      </c>
      <c r="I241" s="148"/>
      <c r="J241" s="148"/>
      <c r="K241" s="149"/>
      <c r="L241" s="27"/>
      <c r="M241" s="150" t="s">
        <v>1</v>
      </c>
      <c r="N241" s="151" t="s">
        <v>39</v>
      </c>
      <c r="O241" s="152">
        <v>0</v>
      </c>
      <c r="P241" s="152">
        <f t="shared" si="27"/>
        <v>0</v>
      </c>
      <c r="Q241" s="152">
        <v>0</v>
      </c>
      <c r="R241" s="152">
        <f t="shared" si="28"/>
        <v>0</v>
      </c>
      <c r="S241" s="152">
        <v>0</v>
      </c>
      <c r="T241" s="153">
        <f t="shared" si="29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1276</v>
      </c>
      <c r="AT241" s="154" t="s">
        <v>157</v>
      </c>
      <c r="AU241" s="154" t="s">
        <v>86</v>
      </c>
      <c r="AY241" s="14" t="s">
        <v>154</v>
      </c>
      <c r="BE241" s="155">
        <f t="shared" si="30"/>
        <v>0</v>
      </c>
      <c r="BF241" s="155">
        <f t="shared" si="31"/>
        <v>0</v>
      </c>
      <c r="BG241" s="155">
        <f t="shared" si="32"/>
        <v>0</v>
      </c>
      <c r="BH241" s="155">
        <f t="shared" si="33"/>
        <v>0</v>
      </c>
      <c r="BI241" s="155">
        <f t="shared" si="34"/>
        <v>0</v>
      </c>
      <c r="BJ241" s="14" t="s">
        <v>86</v>
      </c>
      <c r="BK241" s="156">
        <f t="shared" si="35"/>
        <v>0</v>
      </c>
      <c r="BL241" s="14" t="s">
        <v>1276</v>
      </c>
      <c r="BM241" s="154" t="s">
        <v>1253</v>
      </c>
    </row>
    <row r="242" spans="1:65" s="2" customFormat="1" ht="16.5" customHeight="1">
      <c r="A242" s="26"/>
      <c r="B242" s="143"/>
      <c r="C242" s="144" t="s">
        <v>579</v>
      </c>
      <c r="D242" s="144" t="s">
        <v>157</v>
      </c>
      <c r="E242" s="145" t="s">
        <v>1768</v>
      </c>
      <c r="F242" s="146" t="s">
        <v>2551</v>
      </c>
      <c r="G242" s="147" t="s">
        <v>159</v>
      </c>
      <c r="H242" s="148">
        <v>3</v>
      </c>
      <c r="I242" s="148"/>
      <c r="J242" s="148"/>
      <c r="K242" s="149"/>
      <c r="L242" s="27"/>
      <c r="M242" s="150" t="s">
        <v>1</v>
      </c>
      <c r="N242" s="151" t="s">
        <v>39</v>
      </c>
      <c r="O242" s="152">
        <v>0</v>
      </c>
      <c r="P242" s="152">
        <f t="shared" si="27"/>
        <v>0</v>
      </c>
      <c r="Q242" s="152">
        <v>0</v>
      </c>
      <c r="R242" s="152">
        <f t="shared" si="28"/>
        <v>0</v>
      </c>
      <c r="S242" s="152">
        <v>0</v>
      </c>
      <c r="T242" s="153">
        <f t="shared" si="29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4" t="s">
        <v>1276</v>
      </c>
      <c r="AT242" s="154" t="s">
        <v>157</v>
      </c>
      <c r="AU242" s="154" t="s">
        <v>86</v>
      </c>
      <c r="AY242" s="14" t="s">
        <v>154</v>
      </c>
      <c r="BE242" s="155">
        <f t="shared" si="30"/>
        <v>0</v>
      </c>
      <c r="BF242" s="155">
        <f t="shared" si="31"/>
        <v>0</v>
      </c>
      <c r="BG242" s="155">
        <f t="shared" si="32"/>
        <v>0</v>
      </c>
      <c r="BH242" s="155">
        <f t="shared" si="33"/>
        <v>0</v>
      </c>
      <c r="BI242" s="155">
        <f t="shared" si="34"/>
        <v>0</v>
      </c>
      <c r="BJ242" s="14" t="s">
        <v>86</v>
      </c>
      <c r="BK242" s="156">
        <f t="shared" si="35"/>
        <v>0</v>
      </c>
      <c r="BL242" s="14" t="s">
        <v>1276</v>
      </c>
      <c r="BM242" s="154" t="s">
        <v>1263</v>
      </c>
    </row>
    <row r="243" spans="1:65" s="2" customFormat="1" ht="16.5" customHeight="1">
      <c r="A243" s="26"/>
      <c r="B243" s="143"/>
      <c r="C243" s="144" t="s">
        <v>583</v>
      </c>
      <c r="D243" s="144" t="s">
        <v>157</v>
      </c>
      <c r="E243" s="145" t="s">
        <v>1769</v>
      </c>
      <c r="F243" s="172" t="s">
        <v>2552</v>
      </c>
      <c r="G243" s="173" t="s">
        <v>159</v>
      </c>
      <c r="H243" s="174">
        <v>7</v>
      </c>
      <c r="I243" s="148"/>
      <c r="J243" s="148"/>
      <c r="K243" s="149"/>
      <c r="L243" s="27"/>
      <c r="M243" s="150" t="s">
        <v>1</v>
      </c>
      <c r="N243" s="151" t="s">
        <v>39</v>
      </c>
      <c r="O243" s="152">
        <v>0</v>
      </c>
      <c r="P243" s="152">
        <f t="shared" si="27"/>
        <v>0</v>
      </c>
      <c r="Q243" s="152">
        <v>0</v>
      </c>
      <c r="R243" s="152">
        <f t="shared" si="28"/>
        <v>0</v>
      </c>
      <c r="S243" s="152">
        <v>0</v>
      </c>
      <c r="T243" s="153">
        <f t="shared" si="29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1276</v>
      </c>
      <c r="AT243" s="154" t="s">
        <v>157</v>
      </c>
      <c r="AU243" s="154" t="s">
        <v>86</v>
      </c>
      <c r="AY243" s="14" t="s">
        <v>154</v>
      </c>
      <c r="BE243" s="155">
        <f t="shared" si="30"/>
        <v>0</v>
      </c>
      <c r="BF243" s="155">
        <f t="shared" si="31"/>
        <v>0</v>
      </c>
      <c r="BG243" s="155">
        <f t="shared" si="32"/>
        <v>0</v>
      </c>
      <c r="BH243" s="155">
        <f t="shared" si="33"/>
        <v>0</v>
      </c>
      <c r="BI243" s="155">
        <f t="shared" si="34"/>
        <v>0</v>
      </c>
      <c r="BJ243" s="14" t="s">
        <v>86</v>
      </c>
      <c r="BK243" s="156">
        <f t="shared" si="35"/>
        <v>0</v>
      </c>
      <c r="BL243" s="14" t="s">
        <v>1276</v>
      </c>
      <c r="BM243" s="154" t="s">
        <v>1269</v>
      </c>
    </row>
    <row r="244" spans="1:65" s="2" customFormat="1" ht="16.5" customHeight="1">
      <c r="A244" s="26"/>
      <c r="B244" s="143"/>
      <c r="C244" s="144" t="s">
        <v>586</v>
      </c>
      <c r="D244" s="144" t="s">
        <v>157</v>
      </c>
      <c r="E244" s="145" t="s">
        <v>1770</v>
      </c>
      <c r="F244" s="146" t="s">
        <v>2553</v>
      </c>
      <c r="G244" s="147" t="s">
        <v>159</v>
      </c>
      <c r="H244" s="148">
        <v>1</v>
      </c>
      <c r="I244" s="148"/>
      <c r="J244" s="148"/>
      <c r="K244" s="149"/>
      <c r="L244" s="27"/>
      <c r="M244" s="150" t="s">
        <v>1</v>
      </c>
      <c r="N244" s="151" t="s">
        <v>39</v>
      </c>
      <c r="O244" s="152">
        <v>0</v>
      </c>
      <c r="P244" s="152">
        <f t="shared" si="27"/>
        <v>0</v>
      </c>
      <c r="Q244" s="152">
        <v>0</v>
      </c>
      <c r="R244" s="152">
        <f t="shared" si="28"/>
        <v>0</v>
      </c>
      <c r="S244" s="152">
        <v>0</v>
      </c>
      <c r="T244" s="153">
        <f t="shared" si="29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4" t="s">
        <v>1276</v>
      </c>
      <c r="AT244" s="154" t="s">
        <v>157</v>
      </c>
      <c r="AU244" s="154" t="s">
        <v>86</v>
      </c>
      <c r="AY244" s="14" t="s">
        <v>154</v>
      </c>
      <c r="BE244" s="155">
        <f t="shared" si="30"/>
        <v>0</v>
      </c>
      <c r="BF244" s="155">
        <f t="shared" si="31"/>
        <v>0</v>
      </c>
      <c r="BG244" s="155">
        <f t="shared" si="32"/>
        <v>0</v>
      </c>
      <c r="BH244" s="155">
        <f t="shared" si="33"/>
        <v>0</v>
      </c>
      <c r="BI244" s="155">
        <f t="shared" si="34"/>
        <v>0</v>
      </c>
      <c r="BJ244" s="14" t="s">
        <v>86</v>
      </c>
      <c r="BK244" s="156">
        <f t="shared" si="35"/>
        <v>0</v>
      </c>
      <c r="BL244" s="14" t="s">
        <v>1276</v>
      </c>
      <c r="BM244" s="154" t="s">
        <v>1278</v>
      </c>
    </row>
    <row r="245" spans="1:65" s="2" customFormat="1" ht="16.5" customHeight="1">
      <c r="A245" s="26"/>
      <c r="B245" s="143"/>
      <c r="C245" s="144" t="s">
        <v>589</v>
      </c>
      <c r="D245" s="144" t="s">
        <v>157</v>
      </c>
      <c r="E245" s="145" t="s">
        <v>1771</v>
      </c>
      <c r="F245" s="146" t="s">
        <v>2554</v>
      </c>
      <c r="G245" s="147" t="s">
        <v>159</v>
      </c>
      <c r="H245" s="148">
        <v>1</v>
      </c>
      <c r="I245" s="148"/>
      <c r="J245" s="148"/>
      <c r="K245" s="149"/>
      <c r="L245" s="27"/>
      <c r="M245" s="150" t="s">
        <v>1</v>
      </c>
      <c r="N245" s="151" t="s">
        <v>39</v>
      </c>
      <c r="O245" s="152">
        <v>0</v>
      </c>
      <c r="P245" s="152">
        <f t="shared" si="27"/>
        <v>0</v>
      </c>
      <c r="Q245" s="152">
        <v>0</v>
      </c>
      <c r="R245" s="152">
        <f t="shared" si="28"/>
        <v>0</v>
      </c>
      <c r="S245" s="152">
        <v>0</v>
      </c>
      <c r="T245" s="153">
        <f t="shared" si="29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1276</v>
      </c>
      <c r="AT245" s="154" t="s">
        <v>157</v>
      </c>
      <c r="AU245" s="154" t="s">
        <v>86</v>
      </c>
      <c r="AY245" s="14" t="s">
        <v>154</v>
      </c>
      <c r="BE245" s="155">
        <f t="shared" si="30"/>
        <v>0</v>
      </c>
      <c r="BF245" s="155">
        <f t="shared" si="31"/>
        <v>0</v>
      </c>
      <c r="BG245" s="155">
        <f t="shared" si="32"/>
        <v>0</v>
      </c>
      <c r="BH245" s="155">
        <f t="shared" si="33"/>
        <v>0</v>
      </c>
      <c r="BI245" s="155">
        <f t="shared" si="34"/>
        <v>0</v>
      </c>
      <c r="BJ245" s="14" t="s">
        <v>86</v>
      </c>
      <c r="BK245" s="156">
        <f t="shared" si="35"/>
        <v>0</v>
      </c>
      <c r="BL245" s="14" t="s">
        <v>1276</v>
      </c>
      <c r="BM245" s="154" t="s">
        <v>1286</v>
      </c>
    </row>
    <row r="246" spans="1:65" s="2" customFormat="1" ht="16.5" customHeight="1">
      <c r="A246" s="26"/>
      <c r="B246" s="143"/>
      <c r="C246" s="144" t="s">
        <v>595</v>
      </c>
      <c r="D246" s="144" t="s">
        <v>157</v>
      </c>
      <c r="E246" s="145" t="s">
        <v>1772</v>
      </c>
      <c r="F246" s="146" t="s">
        <v>2555</v>
      </c>
      <c r="G246" s="147" t="s">
        <v>159</v>
      </c>
      <c r="H246" s="148">
        <v>14</v>
      </c>
      <c r="I246" s="148"/>
      <c r="J246" s="148"/>
      <c r="K246" s="149"/>
      <c r="L246" s="27"/>
      <c r="M246" s="150" t="s">
        <v>1</v>
      </c>
      <c r="N246" s="151" t="s">
        <v>39</v>
      </c>
      <c r="O246" s="152">
        <v>0</v>
      </c>
      <c r="P246" s="152">
        <f t="shared" si="27"/>
        <v>0</v>
      </c>
      <c r="Q246" s="152">
        <v>0</v>
      </c>
      <c r="R246" s="152">
        <f t="shared" si="28"/>
        <v>0</v>
      </c>
      <c r="S246" s="152">
        <v>0</v>
      </c>
      <c r="T246" s="153">
        <f t="shared" si="29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1276</v>
      </c>
      <c r="AT246" s="154" t="s">
        <v>157</v>
      </c>
      <c r="AU246" s="154" t="s">
        <v>86</v>
      </c>
      <c r="AY246" s="14" t="s">
        <v>154</v>
      </c>
      <c r="BE246" s="155">
        <f t="shared" si="30"/>
        <v>0</v>
      </c>
      <c r="BF246" s="155">
        <f t="shared" si="31"/>
        <v>0</v>
      </c>
      <c r="BG246" s="155">
        <f t="shared" si="32"/>
        <v>0</v>
      </c>
      <c r="BH246" s="155">
        <f t="shared" si="33"/>
        <v>0</v>
      </c>
      <c r="BI246" s="155">
        <f t="shared" si="34"/>
        <v>0</v>
      </c>
      <c r="BJ246" s="14" t="s">
        <v>86</v>
      </c>
      <c r="BK246" s="156">
        <f t="shared" si="35"/>
        <v>0</v>
      </c>
      <c r="BL246" s="14" t="s">
        <v>1276</v>
      </c>
      <c r="BM246" s="154" t="s">
        <v>1294</v>
      </c>
    </row>
    <row r="247" spans="1:65" s="2" customFormat="1" ht="16.5" customHeight="1">
      <c r="A247" s="26"/>
      <c r="B247" s="143"/>
      <c r="C247" s="144" t="s">
        <v>598</v>
      </c>
      <c r="D247" s="144" t="s">
        <v>157</v>
      </c>
      <c r="E247" s="145" t="s">
        <v>1773</v>
      </c>
      <c r="F247" s="146" t="s">
        <v>1774</v>
      </c>
      <c r="G247" s="147" t="s">
        <v>159</v>
      </c>
      <c r="H247" s="148">
        <v>12</v>
      </c>
      <c r="I247" s="148"/>
      <c r="J247" s="148"/>
      <c r="K247" s="149"/>
      <c r="L247" s="27"/>
      <c r="M247" s="150" t="s">
        <v>1</v>
      </c>
      <c r="N247" s="151" t="s">
        <v>39</v>
      </c>
      <c r="O247" s="152">
        <v>0</v>
      </c>
      <c r="P247" s="152">
        <f t="shared" si="27"/>
        <v>0</v>
      </c>
      <c r="Q247" s="152">
        <v>0</v>
      </c>
      <c r="R247" s="152">
        <f t="shared" si="28"/>
        <v>0</v>
      </c>
      <c r="S247" s="152">
        <v>0</v>
      </c>
      <c r="T247" s="153">
        <f t="shared" si="29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4" t="s">
        <v>1276</v>
      </c>
      <c r="AT247" s="154" t="s">
        <v>157</v>
      </c>
      <c r="AU247" s="154" t="s">
        <v>86</v>
      </c>
      <c r="AY247" s="14" t="s">
        <v>154</v>
      </c>
      <c r="BE247" s="155">
        <f t="shared" si="30"/>
        <v>0</v>
      </c>
      <c r="BF247" s="155">
        <f t="shared" si="31"/>
        <v>0</v>
      </c>
      <c r="BG247" s="155">
        <f t="shared" si="32"/>
        <v>0</v>
      </c>
      <c r="BH247" s="155">
        <f t="shared" si="33"/>
        <v>0</v>
      </c>
      <c r="BI247" s="155">
        <f t="shared" si="34"/>
        <v>0</v>
      </c>
      <c r="BJ247" s="14" t="s">
        <v>86</v>
      </c>
      <c r="BK247" s="156">
        <f t="shared" si="35"/>
        <v>0</v>
      </c>
      <c r="BL247" s="14" t="s">
        <v>1276</v>
      </c>
      <c r="BM247" s="154" t="s">
        <v>1302</v>
      </c>
    </row>
    <row r="248" spans="1:65" s="2" customFormat="1" ht="16.5" customHeight="1">
      <c r="A248" s="26"/>
      <c r="B248" s="143"/>
      <c r="C248" s="144" t="s">
        <v>601</v>
      </c>
      <c r="D248" s="144" t="s">
        <v>157</v>
      </c>
      <c r="E248" s="145" t="s">
        <v>1775</v>
      </c>
      <c r="F248" s="172" t="s">
        <v>2556</v>
      </c>
      <c r="G248" s="173" t="s">
        <v>159</v>
      </c>
      <c r="H248" s="174">
        <v>6</v>
      </c>
      <c r="I248" s="148"/>
      <c r="J248" s="148"/>
      <c r="K248" s="149"/>
      <c r="L248" s="27"/>
      <c r="M248" s="150" t="s">
        <v>1</v>
      </c>
      <c r="N248" s="151" t="s">
        <v>39</v>
      </c>
      <c r="O248" s="152">
        <v>0</v>
      </c>
      <c r="P248" s="152">
        <f t="shared" si="27"/>
        <v>0</v>
      </c>
      <c r="Q248" s="152">
        <v>0</v>
      </c>
      <c r="R248" s="152">
        <f t="shared" si="28"/>
        <v>0</v>
      </c>
      <c r="S248" s="152">
        <v>0</v>
      </c>
      <c r="T248" s="153">
        <f t="shared" si="29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1276</v>
      </c>
      <c r="AT248" s="154" t="s">
        <v>157</v>
      </c>
      <c r="AU248" s="154" t="s">
        <v>86</v>
      </c>
      <c r="AY248" s="14" t="s">
        <v>154</v>
      </c>
      <c r="BE248" s="155">
        <f t="shared" si="30"/>
        <v>0</v>
      </c>
      <c r="BF248" s="155">
        <f t="shared" si="31"/>
        <v>0</v>
      </c>
      <c r="BG248" s="155">
        <f t="shared" si="32"/>
        <v>0</v>
      </c>
      <c r="BH248" s="155">
        <f t="shared" si="33"/>
        <v>0</v>
      </c>
      <c r="BI248" s="155">
        <f t="shared" si="34"/>
        <v>0</v>
      </c>
      <c r="BJ248" s="14" t="s">
        <v>86</v>
      </c>
      <c r="BK248" s="156">
        <f t="shared" si="35"/>
        <v>0</v>
      </c>
      <c r="BL248" s="14" t="s">
        <v>1276</v>
      </c>
      <c r="BM248" s="154" t="s">
        <v>1310</v>
      </c>
    </row>
    <row r="249" spans="1:65" s="2" customFormat="1" ht="16.5" customHeight="1">
      <c r="A249" s="26"/>
      <c r="B249" s="143"/>
      <c r="C249" s="144" t="s">
        <v>604</v>
      </c>
      <c r="D249" s="144" t="s">
        <v>157</v>
      </c>
      <c r="E249" s="145" t="s">
        <v>1776</v>
      </c>
      <c r="F249" s="146" t="s">
        <v>1777</v>
      </c>
      <c r="G249" s="147" t="s">
        <v>159</v>
      </c>
      <c r="H249" s="148">
        <v>1</v>
      </c>
      <c r="I249" s="148"/>
      <c r="J249" s="148"/>
      <c r="K249" s="149"/>
      <c r="L249" s="27"/>
      <c r="M249" s="150" t="s">
        <v>1</v>
      </c>
      <c r="N249" s="151" t="s">
        <v>39</v>
      </c>
      <c r="O249" s="152">
        <v>0</v>
      </c>
      <c r="P249" s="152">
        <f t="shared" si="27"/>
        <v>0</v>
      </c>
      <c r="Q249" s="152">
        <v>0</v>
      </c>
      <c r="R249" s="152">
        <f t="shared" si="28"/>
        <v>0</v>
      </c>
      <c r="S249" s="152">
        <v>0</v>
      </c>
      <c r="T249" s="153">
        <f t="shared" si="29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4" t="s">
        <v>1276</v>
      </c>
      <c r="AT249" s="154" t="s">
        <v>157</v>
      </c>
      <c r="AU249" s="154" t="s">
        <v>86</v>
      </c>
      <c r="AY249" s="14" t="s">
        <v>154</v>
      </c>
      <c r="BE249" s="155">
        <f t="shared" si="30"/>
        <v>0</v>
      </c>
      <c r="BF249" s="155">
        <f t="shared" si="31"/>
        <v>0</v>
      </c>
      <c r="BG249" s="155">
        <f t="shared" si="32"/>
        <v>0</v>
      </c>
      <c r="BH249" s="155">
        <f t="shared" si="33"/>
        <v>0</v>
      </c>
      <c r="BI249" s="155">
        <f t="shared" si="34"/>
        <v>0</v>
      </c>
      <c r="BJ249" s="14" t="s">
        <v>86</v>
      </c>
      <c r="BK249" s="156">
        <f t="shared" si="35"/>
        <v>0</v>
      </c>
      <c r="BL249" s="14" t="s">
        <v>1276</v>
      </c>
      <c r="BM249" s="154" t="s">
        <v>1318</v>
      </c>
    </row>
    <row r="250" spans="1:65" s="2" customFormat="1" ht="16.5" customHeight="1">
      <c r="A250" s="26"/>
      <c r="B250" s="143"/>
      <c r="C250" s="144" t="s">
        <v>610</v>
      </c>
      <c r="D250" s="144" t="s">
        <v>157</v>
      </c>
      <c r="E250" s="145" t="s">
        <v>1778</v>
      </c>
      <c r="F250" s="172" t="s">
        <v>2557</v>
      </c>
      <c r="G250" s="173" t="s">
        <v>159</v>
      </c>
      <c r="H250" s="174">
        <v>7</v>
      </c>
      <c r="I250" s="148"/>
      <c r="J250" s="148"/>
      <c r="K250" s="149"/>
      <c r="L250" s="27"/>
      <c r="M250" s="150" t="s">
        <v>1</v>
      </c>
      <c r="N250" s="151" t="s">
        <v>39</v>
      </c>
      <c r="O250" s="152">
        <v>0</v>
      </c>
      <c r="P250" s="152">
        <f t="shared" si="27"/>
        <v>0</v>
      </c>
      <c r="Q250" s="152">
        <v>0</v>
      </c>
      <c r="R250" s="152">
        <f t="shared" si="28"/>
        <v>0</v>
      </c>
      <c r="S250" s="152">
        <v>0</v>
      </c>
      <c r="T250" s="153">
        <f t="shared" si="29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4" t="s">
        <v>1276</v>
      </c>
      <c r="AT250" s="154" t="s">
        <v>157</v>
      </c>
      <c r="AU250" s="154" t="s">
        <v>86</v>
      </c>
      <c r="AY250" s="14" t="s">
        <v>154</v>
      </c>
      <c r="BE250" s="155">
        <f t="shared" si="30"/>
        <v>0</v>
      </c>
      <c r="BF250" s="155">
        <f t="shared" si="31"/>
        <v>0</v>
      </c>
      <c r="BG250" s="155">
        <f t="shared" si="32"/>
        <v>0</v>
      </c>
      <c r="BH250" s="155">
        <f t="shared" si="33"/>
        <v>0</v>
      </c>
      <c r="BI250" s="155">
        <f t="shared" si="34"/>
        <v>0</v>
      </c>
      <c r="BJ250" s="14" t="s">
        <v>86</v>
      </c>
      <c r="BK250" s="156">
        <f t="shared" si="35"/>
        <v>0</v>
      </c>
      <c r="BL250" s="14" t="s">
        <v>1276</v>
      </c>
      <c r="BM250" s="154" t="s">
        <v>1326</v>
      </c>
    </row>
    <row r="251" spans="1:65" s="2" customFormat="1" ht="16.5" customHeight="1">
      <c r="A251" s="26"/>
      <c r="B251" s="143"/>
      <c r="C251" s="144" t="s">
        <v>615</v>
      </c>
      <c r="D251" s="144" t="s">
        <v>157</v>
      </c>
      <c r="E251" s="145" t="s">
        <v>1779</v>
      </c>
      <c r="F251" s="172" t="s">
        <v>1780</v>
      </c>
      <c r="G251" s="173" t="s">
        <v>1744</v>
      </c>
      <c r="H251" s="174">
        <v>7</v>
      </c>
      <c r="I251" s="148"/>
      <c r="J251" s="148"/>
      <c r="K251" s="149"/>
      <c r="L251" s="27"/>
      <c r="M251" s="150" t="s">
        <v>1</v>
      </c>
      <c r="N251" s="151" t="s">
        <v>39</v>
      </c>
      <c r="O251" s="152">
        <v>0</v>
      </c>
      <c r="P251" s="152">
        <f t="shared" si="27"/>
        <v>0</v>
      </c>
      <c r="Q251" s="152">
        <v>0</v>
      </c>
      <c r="R251" s="152">
        <f t="shared" si="28"/>
        <v>0</v>
      </c>
      <c r="S251" s="152">
        <v>0</v>
      </c>
      <c r="T251" s="153">
        <f t="shared" si="29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4" t="s">
        <v>1276</v>
      </c>
      <c r="AT251" s="154" t="s">
        <v>157</v>
      </c>
      <c r="AU251" s="154" t="s">
        <v>86</v>
      </c>
      <c r="AY251" s="14" t="s">
        <v>154</v>
      </c>
      <c r="BE251" s="155">
        <f t="shared" si="30"/>
        <v>0</v>
      </c>
      <c r="BF251" s="155">
        <f t="shared" si="31"/>
        <v>0</v>
      </c>
      <c r="BG251" s="155">
        <f t="shared" si="32"/>
        <v>0</v>
      </c>
      <c r="BH251" s="155">
        <f t="shared" si="33"/>
        <v>0</v>
      </c>
      <c r="BI251" s="155">
        <f t="shared" si="34"/>
        <v>0</v>
      </c>
      <c r="BJ251" s="14" t="s">
        <v>86</v>
      </c>
      <c r="BK251" s="156">
        <f t="shared" si="35"/>
        <v>0</v>
      </c>
      <c r="BL251" s="14" t="s">
        <v>1276</v>
      </c>
      <c r="BM251" s="154" t="s">
        <v>1334</v>
      </c>
    </row>
    <row r="252" spans="1:65" s="2" customFormat="1" ht="16.5" customHeight="1">
      <c r="A252" s="26"/>
      <c r="B252" s="143"/>
      <c r="C252" s="144" t="s">
        <v>618</v>
      </c>
      <c r="D252" s="144" t="s">
        <v>157</v>
      </c>
      <c r="E252" s="145" t="s">
        <v>1781</v>
      </c>
      <c r="F252" s="146" t="s">
        <v>2558</v>
      </c>
      <c r="G252" s="147" t="s">
        <v>159</v>
      </c>
      <c r="H252" s="148">
        <v>3</v>
      </c>
      <c r="I252" s="148"/>
      <c r="J252" s="148"/>
      <c r="K252" s="149"/>
      <c r="L252" s="27"/>
      <c r="M252" s="150" t="s">
        <v>1</v>
      </c>
      <c r="N252" s="151" t="s">
        <v>39</v>
      </c>
      <c r="O252" s="152">
        <v>0</v>
      </c>
      <c r="P252" s="152">
        <f t="shared" si="27"/>
        <v>0</v>
      </c>
      <c r="Q252" s="152">
        <v>0</v>
      </c>
      <c r="R252" s="152">
        <f t="shared" si="28"/>
        <v>0</v>
      </c>
      <c r="S252" s="152">
        <v>0</v>
      </c>
      <c r="T252" s="153">
        <f t="shared" si="29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1276</v>
      </c>
      <c r="AT252" s="154" t="s">
        <v>157</v>
      </c>
      <c r="AU252" s="154" t="s">
        <v>86</v>
      </c>
      <c r="AY252" s="14" t="s">
        <v>154</v>
      </c>
      <c r="BE252" s="155">
        <f t="shared" si="30"/>
        <v>0</v>
      </c>
      <c r="BF252" s="155">
        <f t="shared" si="31"/>
        <v>0</v>
      </c>
      <c r="BG252" s="155">
        <f t="shared" si="32"/>
        <v>0</v>
      </c>
      <c r="BH252" s="155">
        <f t="shared" si="33"/>
        <v>0</v>
      </c>
      <c r="BI252" s="155">
        <f t="shared" si="34"/>
        <v>0</v>
      </c>
      <c r="BJ252" s="14" t="s">
        <v>86</v>
      </c>
      <c r="BK252" s="156">
        <f t="shared" si="35"/>
        <v>0</v>
      </c>
      <c r="BL252" s="14" t="s">
        <v>1276</v>
      </c>
      <c r="BM252" s="154" t="s">
        <v>1342</v>
      </c>
    </row>
    <row r="253" spans="1:65" s="2" customFormat="1" ht="16.5" customHeight="1">
      <c r="A253" s="26"/>
      <c r="B253" s="143"/>
      <c r="C253" s="144" t="s">
        <v>623</v>
      </c>
      <c r="D253" s="144" t="s">
        <v>157</v>
      </c>
      <c r="E253" s="145" t="s">
        <v>1782</v>
      </c>
      <c r="F253" s="172" t="s">
        <v>1783</v>
      </c>
      <c r="G253" s="173" t="s">
        <v>159</v>
      </c>
      <c r="H253" s="174">
        <v>7</v>
      </c>
      <c r="I253" s="148"/>
      <c r="J253" s="148"/>
      <c r="K253" s="149"/>
      <c r="L253" s="27"/>
      <c r="M253" s="150" t="s">
        <v>1</v>
      </c>
      <c r="N253" s="151" t="s">
        <v>39</v>
      </c>
      <c r="O253" s="152">
        <v>0</v>
      </c>
      <c r="P253" s="152">
        <f t="shared" si="27"/>
        <v>0</v>
      </c>
      <c r="Q253" s="152">
        <v>0</v>
      </c>
      <c r="R253" s="152">
        <f t="shared" si="28"/>
        <v>0</v>
      </c>
      <c r="S253" s="152">
        <v>0</v>
      </c>
      <c r="T253" s="153">
        <f t="shared" si="29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1276</v>
      </c>
      <c r="AT253" s="154" t="s">
        <v>157</v>
      </c>
      <c r="AU253" s="154" t="s">
        <v>86</v>
      </c>
      <c r="AY253" s="14" t="s">
        <v>154</v>
      </c>
      <c r="BE253" s="155">
        <f t="shared" si="30"/>
        <v>0</v>
      </c>
      <c r="BF253" s="155">
        <f t="shared" si="31"/>
        <v>0</v>
      </c>
      <c r="BG253" s="155">
        <f t="shared" si="32"/>
        <v>0</v>
      </c>
      <c r="BH253" s="155">
        <f t="shared" si="33"/>
        <v>0</v>
      </c>
      <c r="BI253" s="155">
        <f t="shared" si="34"/>
        <v>0</v>
      </c>
      <c r="BJ253" s="14" t="s">
        <v>86</v>
      </c>
      <c r="BK253" s="156">
        <f t="shared" si="35"/>
        <v>0</v>
      </c>
      <c r="BL253" s="14" t="s">
        <v>1276</v>
      </c>
      <c r="BM253" s="154" t="s">
        <v>1350</v>
      </c>
    </row>
    <row r="254" spans="1:65" s="2" customFormat="1" ht="24" customHeight="1">
      <c r="A254" s="26"/>
      <c r="B254" s="143"/>
      <c r="C254" s="157" t="s">
        <v>419</v>
      </c>
      <c r="D254" s="157" t="s">
        <v>229</v>
      </c>
      <c r="E254" s="158" t="s">
        <v>1784</v>
      </c>
      <c r="F254" s="175" t="s">
        <v>1785</v>
      </c>
      <c r="G254" s="176" t="s">
        <v>159</v>
      </c>
      <c r="H254" s="177">
        <v>15</v>
      </c>
      <c r="I254" s="161"/>
      <c r="J254" s="161"/>
      <c r="K254" s="162"/>
      <c r="L254" s="163"/>
      <c r="M254" s="170" t="s">
        <v>1</v>
      </c>
      <c r="N254" s="171" t="s">
        <v>39</v>
      </c>
      <c r="O254" s="168">
        <v>0</v>
      </c>
      <c r="P254" s="168">
        <f t="shared" si="27"/>
        <v>0</v>
      </c>
      <c r="Q254" s="168">
        <v>2.9000000000000001E-2</v>
      </c>
      <c r="R254" s="168">
        <f t="shared" si="28"/>
        <v>0.435</v>
      </c>
      <c r="S254" s="168">
        <v>0</v>
      </c>
      <c r="T254" s="169">
        <f t="shared" si="29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4" t="s">
        <v>1276</v>
      </c>
      <c r="AT254" s="154" t="s">
        <v>229</v>
      </c>
      <c r="AU254" s="154" t="s">
        <v>86</v>
      </c>
      <c r="AY254" s="14" t="s">
        <v>154</v>
      </c>
      <c r="BE254" s="155">
        <f t="shared" si="30"/>
        <v>0</v>
      </c>
      <c r="BF254" s="155">
        <f t="shared" si="31"/>
        <v>0</v>
      </c>
      <c r="BG254" s="155">
        <f t="shared" si="32"/>
        <v>0</v>
      </c>
      <c r="BH254" s="155">
        <f t="shared" si="33"/>
        <v>0</v>
      </c>
      <c r="BI254" s="155">
        <f t="shared" si="34"/>
        <v>0</v>
      </c>
      <c r="BJ254" s="14" t="s">
        <v>86</v>
      </c>
      <c r="BK254" s="156">
        <f t="shared" si="35"/>
        <v>0</v>
      </c>
      <c r="BL254" s="14" t="s">
        <v>1276</v>
      </c>
      <c r="BM254" s="154" t="s">
        <v>1786</v>
      </c>
    </row>
    <row r="255" spans="1:65" s="2" customFormat="1" ht="7" customHeight="1">
      <c r="A255" s="26"/>
      <c r="B255" s="41"/>
      <c r="C255" s="42"/>
      <c r="D255" s="42"/>
      <c r="E255" s="42"/>
      <c r="F255" s="42"/>
      <c r="G255" s="42"/>
      <c r="H255" s="42"/>
      <c r="I255" s="42"/>
      <c r="J255" s="42"/>
      <c r="K255" s="42"/>
      <c r="L255" s="27"/>
      <c r="M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</row>
  </sheetData>
  <autoFilter ref="C128:K254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76"/>
  <sheetViews>
    <sheetView showGridLines="0" topLeftCell="A126" workbookViewId="0">
      <selection activeCell="I132" sqref="I132:J177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102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1787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25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tr">
        <f>IF('Rekapitulácia stavby'!AN10="","",'Rekapitulácia stavby'!AN10)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Trebišov</v>
      </c>
      <c r="F17" s="26"/>
      <c r="G17" s="26"/>
      <c r="H17" s="26"/>
      <c r="I17" s="23" t="s">
        <v>23</v>
      </c>
      <c r="J17" s="21" t="str">
        <f>IF('Rekapitulácia stavby'!AN11="","",'Rekapitulácia stavby'!AN11)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>patrikpanda s.r.o., Ing.arch.Panda, Ing.Soták</v>
      </c>
      <c r="F23" s="26"/>
      <c r="G23" s="26"/>
      <c r="H23" s="26"/>
      <c r="I23" s="23" t="s">
        <v>23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ROUND((SUM(BE129:BE175)),  2)</f>
        <v>0</v>
      </c>
      <c r="G35" s="26"/>
      <c r="H35" s="26"/>
      <c r="I35" s="100">
        <v>0.2</v>
      </c>
      <c r="J35" s="99">
        <f>ROUND(((SUM(BE129:BE175))*I35),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ROUND((SUM(BF129:BF175)),  2)</f>
        <v>0</v>
      </c>
      <c r="G36" s="26"/>
      <c r="H36" s="26"/>
      <c r="I36" s="100">
        <v>0.2</v>
      </c>
      <c r="J36" s="99">
        <f>ROUND(((SUM(BF129:BF175))*I36),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ROUND((SUM(BG129:BG175)),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ROUND((SUM(BH129:BH175)),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ROUND((SUM(BI129:BI175)),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001.7 - 7. časť PL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127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20" customHeight="1">
      <c r="B100" s="116"/>
      <c r="D100" s="117" t="s">
        <v>1788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20" customHeight="1">
      <c r="B101" s="116"/>
      <c r="D101" s="117" t="s">
        <v>1592</v>
      </c>
      <c r="E101" s="118"/>
      <c r="F101" s="118"/>
      <c r="G101" s="118"/>
      <c r="H101" s="118"/>
      <c r="I101" s="118"/>
      <c r="J101" s="119">
        <f>J150</f>
        <v>0</v>
      </c>
      <c r="L101" s="116"/>
    </row>
    <row r="102" spans="1:47" s="10" customFormat="1" ht="20" customHeight="1">
      <c r="B102" s="116"/>
      <c r="D102" s="117" t="s">
        <v>1789</v>
      </c>
      <c r="E102" s="118"/>
      <c r="F102" s="118"/>
      <c r="G102" s="118"/>
      <c r="H102" s="118"/>
      <c r="I102" s="118"/>
      <c r="J102" s="119">
        <f>J154</f>
        <v>0</v>
      </c>
      <c r="L102" s="116"/>
    </row>
    <row r="103" spans="1:47" s="10" customFormat="1" ht="20" customHeight="1">
      <c r="B103" s="116"/>
      <c r="D103" s="117" t="s">
        <v>137</v>
      </c>
      <c r="E103" s="118"/>
      <c r="F103" s="118"/>
      <c r="G103" s="118"/>
      <c r="H103" s="118"/>
      <c r="I103" s="118"/>
      <c r="J103" s="119">
        <f>J158</f>
        <v>0</v>
      </c>
      <c r="L103" s="116"/>
    </row>
    <row r="104" spans="1:47" s="9" customFormat="1" ht="25" customHeight="1">
      <c r="B104" s="112"/>
      <c r="D104" s="113" t="s">
        <v>820</v>
      </c>
      <c r="E104" s="114"/>
      <c r="F104" s="114"/>
      <c r="G104" s="114"/>
      <c r="H104" s="114"/>
      <c r="I104" s="114"/>
      <c r="J104" s="115">
        <f>J162</f>
        <v>0</v>
      </c>
      <c r="L104" s="112"/>
    </row>
    <row r="105" spans="1:47" s="10" customFormat="1" ht="20" customHeight="1">
      <c r="B105" s="116"/>
      <c r="D105" s="117" t="s">
        <v>1790</v>
      </c>
      <c r="E105" s="118"/>
      <c r="F105" s="118"/>
      <c r="G105" s="118"/>
      <c r="H105" s="118"/>
      <c r="I105" s="118"/>
      <c r="J105" s="119">
        <f>J163</f>
        <v>0</v>
      </c>
      <c r="L105" s="116"/>
    </row>
    <row r="106" spans="1:47" s="9" customFormat="1" ht="25" customHeight="1">
      <c r="B106" s="112"/>
      <c r="D106" s="113" t="s">
        <v>1593</v>
      </c>
      <c r="E106" s="114"/>
      <c r="F106" s="114"/>
      <c r="G106" s="114"/>
      <c r="H106" s="114"/>
      <c r="I106" s="114"/>
      <c r="J106" s="115">
        <f>J165</f>
        <v>0</v>
      </c>
      <c r="L106" s="112"/>
    </row>
    <row r="107" spans="1:47" s="10" customFormat="1" ht="20" customHeight="1">
      <c r="B107" s="116"/>
      <c r="D107" s="117" t="s">
        <v>1594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7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7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5" customHeight="1">
      <c r="A114" s="26"/>
      <c r="B114" s="27"/>
      <c r="C114" s="18" t="s">
        <v>140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12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7" t="str">
        <f>E7</f>
        <v>Obnova mestskej plavárne v Trebišove 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113</v>
      </c>
      <c r="L118" s="17"/>
    </row>
    <row r="119" spans="1:31" s="2" customFormat="1" ht="16.5" customHeight="1">
      <c r="A119" s="26"/>
      <c r="B119" s="27"/>
      <c r="C119" s="26"/>
      <c r="D119" s="26"/>
      <c r="E119" s="217" t="s">
        <v>114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115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1" t="str">
        <f>E11</f>
        <v>001.7 - 7. časť PL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7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16</v>
      </c>
      <c r="D123" s="26"/>
      <c r="E123" s="26"/>
      <c r="F123" s="21" t="str">
        <f>F14</f>
        <v xml:space="preserve"> </v>
      </c>
      <c r="G123" s="26"/>
      <c r="H123" s="26"/>
      <c r="I123" s="23" t="s">
        <v>18</v>
      </c>
      <c r="J123" s="49" t="str">
        <f>IF(J14="","",J14)</f>
        <v>9. 8. 2019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43.25" customHeight="1">
      <c r="A125" s="26"/>
      <c r="B125" s="27"/>
      <c r="C125" s="23" t="s">
        <v>20</v>
      </c>
      <c r="D125" s="26"/>
      <c r="E125" s="26"/>
      <c r="F125" s="21" t="str">
        <f>E17</f>
        <v>mesto Trebišov</v>
      </c>
      <c r="G125" s="26"/>
      <c r="H125" s="26"/>
      <c r="I125" s="23" t="s">
        <v>26</v>
      </c>
      <c r="J125" s="24" t="str">
        <f>E23</f>
        <v>patrikpanda s.r.o., Ing.arch.Panda,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5" customHeight="1">
      <c r="A126" s="26"/>
      <c r="B126" s="27"/>
      <c r="C126" s="23" t="s">
        <v>24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2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141</v>
      </c>
      <c r="D128" s="123" t="s">
        <v>58</v>
      </c>
      <c r="E128" s="123" t="s">
        <v>54</v>
      </c>
      <c r="F128" s="123" t="s">
        <v>55</v>
      </c>
      <c r="G128" s="123" t="s">
        <v>142</v>
      </c>
      <c r="H128" s="123" t="s">
        <v>143</v>
      </c>
      <c r="I128" s="123" t="s">
        <v>144</v>
      </c>
      <c r="J128" s="124" t="s">
        <v>119</v>
      </c>
      <c r="K128" s="125" t="s">
        <v>145</v>
      </c>
      <c r="L128" s="126"/>
      <c r="M128" s="56" t="s">
        <v>1</v>
      </c>
      <c r="N128" s="57" t="s">
        <v>37</v>
      </c>
      <c r="O128" s="57" t="s">
        <v>146</v>
      </c>
      <c r="P128" s="57" t="s">
        <v>147</v>
      </c>
      <c r="Q128" s="57" t="s">
        <v>148</v>
      </c>
      <c r="R128" s="57" t="s">
        <v>149</v>
      </c>
      <c r="S128" s="57" t="s">
        <v>150</v>
      </c>
      <c r="T128" s="58" t="s">
        <v>151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3" customHeight="1">
      <c r="A129" s="26"/>
      <c r="B129" s="27"/>
      <c r="C129" s="63" t="s">
        <v>120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P130+P162+P165</f>
        <v>73.75488</v>
      </c>
      <c r="Q129" s="60"/>
      <c r="R129" s="128">
        <f>R130+R162+R165</f>
        <v>0.86124169362000025</v>
      </c>
      <c r="S129" s="60"/>
      <c r="T129" s="129">
        <f>T130+T162+T165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121</v>
      </c>
      <c r="BK129" s="130">
        <f>BK130+BK162+BK165</f>
        <v>0</v>
      </c>
    </row>
    <row r="130" spans="1:65" s="12" customFormat="1" ht="26" customHeight="1">
      <c r="B130" s="131"/>
      <c r="D130" s="132" t="s">
        <v>72</v>
      </c>
      <c r="E130" s="133" t="s">
        <v>334</v>
      </c>
      <c r="F130" s="133" t="s">
        <v>335</v>
      </c>
      <c r="J130" s="134">
        <f>BK130</f>
        <v>0</v>
      </c>
      <c r="L130" s="131"/>
      <c r="M130" s="135"/>
      <c r="N130" s="136"/>
      <c r="O130" s="136"/>
      <c r="P130" s="137">
        <f>P131+P150+P154+P158</f>
        <v>71.669880000000006</v>
      </c>
      <c r="Q130" s="136"/>
      <c r="R130" s="137">
        <f>R131+R150+R154+R158</f>
        <v>0.86043290612000023</v>
      </c>
      <c r="S130" s="136"/>
      <c r="T130" s="138">
        <f>T131+T150+T154+T158</f>
        <v>0</v>
      </c>
      <c r="AR130" s="132" t="s">
        <v>86</v>
      </c>
      <c r="AT130" s="139" t="s">
        <v>72</v>
      </c>
      <c r="AU130" s="139" t="s">
        <v>73</v>
      </c>
      <c r="AY130" s="132" t="s">
        <v>154</v>
      </c>
      <c r="BK130" s="140">
        <f>BK131+BK150+BK154+BK158</f>
        <v>0</v>
      </c>
    </row>
    <row r="131" spans="1:65" s="12" customFormat="1" ht="23" customHeight="1">
      <c r="B131" s="131"/>
      <c r="D131" s="132" t="s">
        <v>72</v>
      </c>
      <c r="E131" s="141" t="s">
        <v>1791</v>
      </c>
      <c r="F131" s="141" t="s">
        <v>1792</v>
      </c>
      <c r="J131" s="142">
        <f>BK131</f>
        <v>0</v>
      </c>
      <c r="L131" s="131"/>
      <c r="M131" s="135"/>
      <c r="N131" s="136"/>
      <c r="O131" s="136"/>
      <c r="P131" s="137">
        <f>SUM(P132:P149)</f>
        <v>60.223150000000004</v>
      </c>
      <c r="Q131" s="136"/>
      <c r="R131" s="137">
        <f>SUM(R132:R149)</f>
        <v>0.84278438612000017</v>
      </c>
      <c r="S131" s="136"/>
      <c r="T131" s="138">
        <f>SUM(T132:T149)</f>
        <v>0</v>
      </c>
      <c r="AR131" s="132" t="s">
        <v>86</v>
      </c>
      <c r="AT131" s="139" t="s">
        <v>72</v>
      </c>
      <c r="AU131" s="139" t="s">
        <v>80</v>
      </c>
      <c r="AY131" s="132" t="s">
        <v>154</v>
      </c>
      <c r="BK131" s="140">
        <f>SUM(BK132:BK149)</f>
        <v>0</v>
      </c>
    </row>
    <row r="132" spans="1:65" s="2" customFormat="1" ht="24" customHeight="1">
      <c r="A132" s="26"/>
      <c r="B132" s="143"/>
      <c r="C132" s="144" t="s">
        <v>80</v>
      </c>
      <c r="D132" s="144" t="s">
        <v>157</v>
      </c>
      <c r="E132" s="145" t="s">
        <v>1793</v>
      </c>
      <c r="F132" s="146" t="s">
        <v>1794</v>
      </c>
      <c r="G132" s="147" t="s">
        <v>175</v>
      </c>
      <c r="H132" s="148">
        <v>4.5</v>
      </c>
      <c r="I132" s="148"/>
      <c r="J132" s="148"/>
      <c r="K132" s="149"/>
      <c r="L132" s="27"/>
      <c r="M132" s="150" t="s">
        <v>1</v>
      </c>
      <c r="N132" s="151" t="s">
        <v>39</v>
      </c>
      <c r="O132" s="152">
        <v>0.44295000000000001</v>
      </c>
      <c r="P132" s="152">
        <f t="shared" ref="P132:P149" si="0">O132*H132</f>
        <v>1.9932750000000001</v>
      </c>
      <c r="Q132" s="152">
        <v>1.475086E-3</v>
      </c>
      <c r="R132" s="152">
        <f t="shared" ref="R132:R149" si="1">Q132*H132</f>
        <v>6.6378870000000003E-3</v>
      </c>
      <c r="S132" s="152">
        <v>0</v>
      </c>
      <c r="T132" s="153">
        <f t="shared" ref="T132:T149" si="2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4" t="s">
        <v>209</v>
      </c>
      <c r="AT132" s="154" t="s">
        <v>157</v>
      </c>
      <c r="AU132" s="154" t="s">
        <v>86</v>
      </c>
      <c r="AY132" s="14" t="s">
        <v>154</v>
      </c>
      <c r="BE132" s="155">
        <f t="shared" ref="BE132:BE149" si="3">IF(N132="základná",J132,0)</f>
        <v>0</v>
      </c>
      <c r="BF132" s="155">
        <f t="shared" ref="BF132:BF149" si="4">IF(N132="znížená",J132,0)</f>
        <v>0</v>
      </c>
      <c r="BG132" s="155">
        <f t="shared" ref="BG132:BG149" si="5">IF(N132="zákl. prenesená",J132,0)</f>
        <v>0</v>
      </c>
      <c r="BH132" s="155">
        <f t="shared" ref="BH132:BH149" si="6">IF(N132="zníž. prenesená",J132,0)</f>
        <v>0</v>
      </c>
      <c r="BI132" s="155">
        <f t="shared" ref="BI132:BI149" si="7">IF(N132="nulová",J132,0)</f>
        <v>0</v>
      </c>
      <c r="BJ132" s="14" t="s">
        <v>86</v>
      </c>
      <c r="BK132" s="156">
        <f t="shared" ref="BK132:BK149" si="8">ROUND(I132*H132,3)</f>
        <v>0</v>
      </c>
      <c r="BL132" s="14" t="s">
        <v>209</v>
      </c>
      <c r="BM132" s="154" t="s">
        <v>86</v>
      </c>
    </row>
    <row r="133" spans="1:65" s="2" customFormat="1" ht="24" customHeight="1">
      <c r="A133" s="26"/>
      <c r="B133" s="143"/>
      <c r="C133" s="144" t="s">
        <v>86</v>
      </c>
      <c r="D133" s="144" t="s">
        <v>157</v>
      </c>
      <c r="E133" s="145" t="s">
        <v>1795</v>
      </c>
      <c r="F133" s="146" t="s">
        <v>1796</v>
      </c>
      <c r="G133" s="147" t="s">
        <v>175</v>
      </c>
      <c r="H133" s="148">
        <v>6</v>
      </c>
      <c r="I133" s="148"/>
      <c r="J133" s="148"/>
      <c r="K133" s="149"/>
      <c r="L133" s="27"/>
      <c r="M133" s="150" t="s">
        <v>1</v>
      </c>
      <c r="N133" s="151" t="s">
        <v>39</v>
      </c>
      <c r="O133" s="152">
        <v>0.45499000000000001</v>
      </c>
      <c r="P133" s="152">
        <f t="shared" si="0"/>
        <v>2.72994</v>
      </c>
      <c r="Q133" s="152">
        <v>1.8545079999999999E-3</v>
      </c>
      <c r="R133" s="152">
        <f t="shared" si="1"/>
        <v>1.1127048E-2</v>
      </c>
      <c r="S133" s="152">
        <v>0</v>
      </c>
      <c r="T133" s="153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4" t="s">
        <v>209</v>
      </c>
      <c r="AT133" s="154" t="s">
        <v>157</v>
      </c>
      <c r="AU133" s="154" t="s">
        <v>86</v>
      </c>
      <c r="AY133" s="14" t="s">
        <v>154</v>
      </c>
      <c r="BE133" s="155">
        <f t="shared" si="3"/>
        <v>0</v>
      </c>
      <c r="BF133" s="155">
        <f t="shared" si="4"/>
        <v>0</v>
      </c>
      <c r="BG133" s="155">
        <f t="shared" si="5"/>
        <v>0</v>
      </c>
      <c r="BH133" s="155">
        <f t="shared" si="6"/>
        <v>0</v>
      </c>
      <c r="BI133" s="155">
        <f t="shared" si="7"/>
        <v>0</v>
      </c>
      <c r="BJ133" s="14" t="s">
        <v>86</v>
      </c>
      <c r="BK133" s="156">
        <f t="shared" si="8"/>
        <v>0</v>
      </c>
      <c r="BL133" s="14" t="s">
        <v>209</v>
      </c>
      <c r="BM133" s="154" t="s">
        <v>160</v>
      </c>
    </row>
    <row r="134" spans="1:65" s="2" customFormat="1" ht="24" customHeight="1">
      <c r="A134" s="26"/>
      <c r="B134" s="143"/>
      <c r="C134" s="144" t="s">
        <v>155</v>
      </c>
      <c r="D134" s="144" t="s">
        <v>157</v>
      </c>
      <c r="E134" s="145" t="s">
        <v>1797</v>
      </c>
      <c r="F134" s="146" t="s">
        <v>1798</v>
      </c>
      <c r="G134" s="147" t="s">
        <v>175</v>
      </c>
      <c r="H134" s="148">
        <v>2.5</v>
      </c>
      <c r="I134" s="148"/>
      <c r="J134" s="148"/>
      <c r="K134" s="149"/>
      <c r="L134" s="27"/>
      <c r="M134" s="150" t="s">
        <v>1</v>
      </c>
      <c r="N134" s="151" t="s">
        <v>39</v>
      </c>
      <c r="O134" s="152">
        <v>0.44901000000000002</v>
      </c>
      <c r="P134" s="152">
        <f t="shared" si="0"/>
        <v>1.122525</v>
      </c>
      <c r="Q134" s="152">
        <v>3.535402E-3</v>
      </c>
      <c r="R134" s="152">
        <f t="shared" si="1"/>
        <v>8.838505E-3</v>
      </c>
      <c r="S134" s="152">
        <v>0</v>
      </c>
      <c r="T134" s="153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4" t="s">
        <v>209</v>
      </c>
      <c r="AT134" s="154" t="s">
        <v>157</v>
      </c>
      <c r="AU134" s="154" t="s">
        <v>86</v>
      </c>
      <c r="AY134" s="14" t="s">
        <v>154</v>
      </c>
      <c r="BE134" s="155">
        <f t="shared" si="3"/>
        <v>0</v>
      </c>
      <c r="BF134" s="155">
        <f t="shared" si="4"/>
        <v>0</v>
      </c>
      <c r="BG134" s="155">
        <f t="shared" si="5"/>
        <v>0</v>
      </c>
      <c r="BH134" s="155">
        <f t="shared" si="6"/>
        <v>0</v>
      </c>
      <c r="BI134" s="155">
        <f t="shared" si="7"/>
        <v>0</v>
      </c>
      <c r="BJ134" s="14" t="s">
        <v>86</v>
      </c>
      <c r="BK134" s="156">
        <f t="shared" si="8"/>
        <v>0</v>
      </c>
      <c r="BL134" s="14" t="s">
        <v>209</v>
      </c>
      <c r="BM134" s="154" t="s">
        <v>172</v>
      </c>
    </row>
    <row r="135" spans="1:65" s="2" customFormat="1" ht="24" customHeight="1">
      <c r="A135" s="26"/>
      <c r="B135" s="143"/>
      <c r="C135" s="144" t="s">
        <v>160</v>
      </c>
      <c r="D135" s="144" t="s">
        <v>157</v>
      </c>
      <c r="E135" s="145" t="s">
        <v>1799</v>
      </c>
      <c r="F135" s="146" t="s">
        <v>1800</v>
      </c>
      <c r="G135" s="147" t="s">
        <v>175</v>
      </c>
      <c r="H135" s="148">
        <v>56</v>
      </c>
      <c r="I135" s="148"/>
      <c r="J135" s="148"/>
      <c r="K135" s="149"/>
      <c r="L135" s="27"/>
      <c r="M135" s="150" t="s">
        <v>1</v>
      </c>
      <c r="N135" s="151" t="s">
        <v>39</v>
      </c>
      <c r="O135" s="152">
        <v>0.60663</v>
      </c>
      <c r="P135" s="152">
        <f t="shared" si="0"/>
        <v>33.97128</v>
      </c>
      <c r="Q135" s="152">
        <v>9.2421540000000007E-3</v>
      </c>
      <c r="R135" s="152">
        <f t="shared" si="1"/>
        <v>0.51756062400000002</v>
      </c>
      <c r="S135" s="152">
        <v>0</v>
      </c>
      <c r="T135" s="153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4" t="s">
        <v>209</v>
      </c>
      <c r="AT135" s="154" t="s">
        <v>157</v>
      </c>
      <c r="AU135" s="154" t="s">
        <v>86</v>
      </c>
      <c r="AY135" s="14" t="s">
        <v>154</v>
      </c>
      <c r="BE135" s="155">
        <f t="shared" si="3"/>
        <v>0</v>
      </c>
      <c r="BF135" s="155">
        <f t="shared" si="4"/>
        <v>0</v>
      </c>
      <c r="BG135" s="155">
        <f t="shared" si="5"/>
        <v>0</v>
      </c>
      <c r="BH135" s="155">
        <f t="shared" si="6"/>
        <v>0</v>
      </c>
      <c r="BI135" s="155">
        <f t="shared" si="7"/>
        <v>0</v>
      </c>
      <c r="BJ135" s="14" t="s">
        <v>86</v>
      </c>
      <c r="BK135" s="156">
        <f t="shared" si="8"/>
        <v>0</v>
      </c>
      <c r="BL135" s="14" t="s">
        <v>209</v>
      </c>
      <c r="BM135" s="154" t="s">
        <v>181</v>
      </c>
    </row>
    <row r="136" spans="1:65" s="2" customFormat="1" ht="24" customHeight="1">
      <c r="A136" s="26"/>
      <c r="B136" s="143"/>
      <c r="C136" s="144" t="s">
        <v>168</v>
      </c>
      <c r="D136" s="144" t="s">
        <v>157</v>
      </c>
      <c r="E136" s="145" t="s">
        <v>1801</v>
      </c>
      <c r="F136" s="146" t="s">
        <v>1802</v>
      </c>
      <c r="G136" s="147" t="s">
        <v>175</v>
      </c>
      <c r="H136" s="148">
        <v>4</v>
      </c>
      <c r="I136" s="148"/>
      <c r="J136" s="148"/>
      <c r="K136" s="149"/>
      <c r="L136" s="27"/>
      <c r="M136" s="150" t="s">
        <v>1</v>
      </c>
      <c r="N136" s="151" t="s">
        <v>39</v>
      </c>
      <c r="O136" s="152">
        <v>1.35951</v>
      </c>
      <c r="P136" s="152">
        <f t="shared" si="0"/>
        <v>5.43804</v>
      </c>
      <c r="Q136" s="152">
        <v>4.5706295199999997E-2</v>
      </c>
      <c r="R136" s="152">
        <f t="shared" si="1"/>
        <v>0.18282518079999999</v>
      </c>
      <c r="S136" s="152">
        <v>0</v>
      </c>
      <c r="T136" s="153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4" t="s">
        <v>209</v>
      </c>
      <c r="AT136" s="154" t="s">
        <v>157</v>
      </c>
      <c r="AU136" s="154" t="s">
        <v>86</v>
      </c>
      <c r="AY136" s="14" t="s">
        <v>154</v>
      </c>
      <c r="BE136" s="155">
        <f t="shared" si="3"/>
        <v>0</v>
      </c>
      <c r="BF136" s="155">
        <f t="shared" si="4"/>
        <v>0</v>
      </c>
      <c r="BG136" s="155">
        <f t="shared" si="5"/>
        <v>0</v>
      </c>
      <c r="BH136" s="155">
        <f t="shared" si="6"/>
        <v>0</v>
      </c>
      <c r="BI136" s="155">
        <f t="shared" si="7"/>
        <v>0</v>
      </c>
      <c r="BJ136" s="14" t="s">
        <v>86</v>
      </c>
      <c r="BK136" s="156">
        <f t="shared" si="8"/>
        <v>0</v>
      </c>
      <c r="BL136" s="14" t="s">
        <v>209</v>
      </c>
      <c r="BM136" s="154" t="s">
        <v>189</v>
      </c>
    </row>
    <row r="137" spans="1:65" s="2" customFormat="1" ht="24" customHeight="1">
      <c r="A137" s="26"/>
      <c r="B137" s="143"/>
      <c r="C137" s="144" t="s">
        <v>172</v>
      </c>
      <c r="D137" s="144" t="s">
        <v>157</v>
      </c>
      <c r="E137" s="145" t="s">
        <v>1803</v>
      </c>
      <c r="F137" s="146" t="s">
        <v>1804</v>
      </c>
      <c r="G137" s="147" t="s">
        <v>175</v>
      </c>
      <c r="H137" s="148">
        <v>0.6</v>
      </c>
      <c r="I137" s="148"/>
      <c r="J137" s="148"/>
      <c r="K137" s="149"/>
      <c r="L137" s="27"/>
      <c r="M137" s="150" t="s">
        <v>1</v>
      </c>
      <c r="N137" s="151" t="s">
        <v>39</v>
      </c>
      <c r="O137" s="152">
        <v>0.26879999999999998</v>
      </c>
      <c r="P137" s="152">
        <f t="shared" si="0"/>
        <v>0.16127999999999998</v>
      </c>
      <c r="Q137" s="152">
        <v>2.5650479999999999E-3</v>
      </c>
      <c r="R137" s="152">
        <f t="shared" si="1"/>
        <v>1.5390287999999998E-3</v>
      </c>
      <c r="S137" s="152">
        <v>0</v>
      </c>
      <c r="T137" s="15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4" t="s">
        <v>209</v>
      </c>
      <c r="AT137" s="154" t="s">
        <v>157</v>
      </c>
      <c r="AU137" s="154" t="s">
        <v>86</v>
      </c>
      <c r="AY137" s="14" t="s">
        <v>154</v>
      </c>
      <c r="BE137" s="155">
        <f t="shared" si="3"/>
        <v>0</v>
      </c>
      <c r="BF137" s="155">
        <f t="shared" si="4"/>
        <v>0</v>
      </c>
      <c r="BG137" s="155">
        <f t="shared" si="5"/>
        <v>0</v>
      </c>
      <c r="BH137" s="155">
        <f t="shared" si="6"/>
        <v>0</v>
      </c>
      <c r="BI137" s="155">
        <f t="shared" si="7"/>
        <v>0</v>
      </c>
      <c r="BJ137" s="14" t="s">
        <v>86</v>
      </c>
      <c r="BK137" s="156">
        <f t="shared" si="8"/>
        <v>0</v>
      </c>
      <c r="BL137" s="14" t="s">
        <v>209</v>
      </c>
      <c r="BM137" s="154" t="s">
        <v>196</v>
      </c>
    </row>
    <row r="138" spans="1:65" s="2" customFormat="1" ht="24" customHeight="1">
      <c r="A138" s="26"/>
      <c r="B138" s="143"/>
      <c r="C138" s="144" t="s">
        <v>177</v>
      </c>
      <c r="D138" s="144" t="s">
        <v>157</v>
      </c>
      <c r="E138" s="145" t="s">
        <v>1805</v>
      </c>
      <c r="F138" s="146" t="s">
        <v>1806</v>
      </c>
      <c r="G138" s="147" t="s">
        <v>175</v>
      </c>
      <c r="H138" s="148">
        <v>2.5</v>
      </c>
      <c r="I138" s="148"/>
      <c r="J138" s="148"/>
      <c r="K138" s="149"/>
      <c r="L138" s="27"/>
      <c r="M138" s="150" t="s">
        <v>1</v>
      </c>
      <c r="N138" s="151" t="s">
        <v>39</v>
      </c>
      <c r="O138" s="152">
        <v>0.71850000000000003</v>
      </c>
      <c r="P138" s="152">
        <f t="shared" si="0"/>
        <v>1.7962500000000001</v>
      </c>
      <c r="Q138" s="152">
        <v>1.5355275999999999E-2</v>
      </c>
      <c r="R138" s="152">
        <f t="shared" si="1"/>
        <v>3.8388189999999996E-2</v>
      </c>
      <c r="S138" s="152">
        <v>0</v>
      </c>
      <c r="T138" s="15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4" t="s">
        <v>209</v>
      </c>
      <c r="AT138" s="154" t="s">
        <v>157</v>
      </c>
      <c r="AU138" s="154" t="s">
        <v>86</v>
      </c>
      <c r="AY138" s="14" t="s">
        <v>154</v>
      </c>
      <c r="BE138" s="155">
        <f t="shared" si="3"/>
        <v>0</v>
      </c>
      <c r="BF138" s="155">
        <f t="shared" si="4"/>
        <v>0</v>
      </c>
      <c r="BG138" s="155">
        <f t="shared" si="5"/>
        <v>0</v>
      </c>
      <c r="BH138" s="155">
        <f t="shared" si="6"/>
        <v>0</v>
      </c>
      <c r="BI138" s="155">
        <f t="shared" si="7"/>
        <v>0</v>
      </c>
      <c r="BJ138" s="14" t="s">
        <v>86</v>
      </c>
      <c r="BK138" s="156">
        <f t="shared" si="8"/>
        <v>0</v>
      </c>
      <c r="BL138" s="14" t="s">
        <v>209</v>
      </c>
      <c r="BM138" s="154" t="s">
        <v>202</v>
      </c>
    </row>
    <row r="139" spans="1:65" s="2" customFormat="1" ht="24" customHeight="1">
      <c r="A139" s="26"/>
      <c r="B139" s="143"/>
      <c r="C139" s="144" t="s">
        <v>181</v>
      </c>
      <c r="D139" s="144" t="s">
        <v>157</v>
      </c>
      <c r="E139" s="145" t="s">
        <v>1807</v>
      </c>
      <c r="F139" s="146" t="s">
        <v>1808</v>
      </c>
      <c r="G139" s="147" t="s">
        <v>391</v>
      </c>
      <c r="H139" s="148">
        <v>2</v>
      </c>
      <c r="I139" s="148"/>
      <c r="J139" s="148"/>
      <c r="K139" s="149"/>
      <c r="L139" s="27"/>
      <c r="M139" s="150" t="s">
        <v>1</v>
      </c>
      <c r="N139" s="151" t="s">
        <v>39</v>
      </c>
      <c r="O139" s="152">
        <v>1.8861699999999999</v>
      </c>
      <c r="P139" s="152">
        <f t="shared" si="0"/>
        <v>3.7723399999999998</v>
      </c>
      <c r="Q139" s="152">
        <v>9.2817968800000001E-3</v>
      </c>
      <c r="R139" s="152">
        <f t="shared" si="1"/>
        <v>1.856359376E-2</v>
      </c>
      <c r="S139" s="152">
        <v>0</v>
      </c>
      <c r="T139" s="15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4" t="s">
        <v>209</v>
      </c>
      <c r="AT139" s="154" t="s">
        <v>157</v>
      </c>
      <c r="AU139" s="154" t="s">
        <v>86</v>
      </c>
      <c r="AY139" s="14" t="s">
        <v>154</v>
      </c>
      <c r="BE139" s="155">
        <f t="shared" si="3"/>
        <v>0</v>
      </c>
      <c r="BF139" s="155">
        <f t="shared" si="4"/>
        <v>0</v>
      </c>
      <c r="BG139" s="155">
        <f t="shared" si="5"/>
        <v>0</v>
      </c>
      <c r="BH139" s="155">
        <f t="shared" si="6"/>
        <v>0</v>
      </c>
      <c r="BI139" s="155">
        <f t="shared" si="7"/>
        <v>0</v>
      </c>
      <c r="BJ139" s="14" t="s">
        <v>86</v>
      </c>
      <c r="BK139" s="156">
        <f t="shared" si="8"/>
        <v>0</v>
      </c>
      <c r="BL139" s="14" t="s">
        <v>209</v>
      </c>
      <c r="BM139" s="154" t="s">
        <v>209</v>
      </c>
    </row>
    <row r="140" spans="1:65" s="2" customFormat="1" ht="36" customHeight="1">
      <c r="A140" s="26"/>
      <c r="B140" s="143"/>
      <c r="C140" s="144" t="s">
        <v>184</v>
      </c>
      <c r="D140" s="144" t="s">
        <v>157</v>
      </c>
      <c r="E140" s="145" t="s">
        <v>1809</v>
      </c>
      <c r="F140" s="146" t="s">
        <v>1810</v>
      </c>
      <c r="G140" s="147" t="s">
        <v>159</v>
      </c>
      <c r="H140" s="148">
        <v>2</v>
      </c>
      <c r="I140" s="148"/>
      <c r="J140" s="148"/>
      <c r="K140" s="149"/>
      <c r="L140" s="27"/>
      <c r="M140" s="150" t="s">
        <v>1</v>
      </c>
      <c r="N140" s="151" t="s">
        <v>39</v>
      </c>
      <c r="O140" s="152">
        <v>0.4017</v>
      </c>
      <c r="P140" s="152">
        <f t="shared" si="0"/>
        <v>0.8034</v>
      </c>
      <c r="Q140" s="152">
        <v>1.2977999999999999E-4</v>
      </c>
      <c r="R140" s="152">
        <f t="shared" si="1"/>
        <v>2.5955999999999999E-4</v>
      </c>
      <c r="S140" s="152">
        <v>0</v>
      </c>
      <c r="T140" s="15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209</v>
      </c>
      <c r="AT140" s="154" t="s">
        <v>157</v>
      </c>
      <c r="AU140" s="154" t="s">
        <v>86</v>
      </c>
      <c r="AY140" s="14" t="s">
        <v>154</v>
      </c>
      <c r="BE140" s="155">
        <f t="shared" si="3"/>
        <v>0</v>
      </c>
      <c r="BF140" s="155">
        <f t="shared" si="4"/>
        <v>0</v>
      </c>
      <c r="BG140" s="155">
        <f t="shared" si="5"/>
        <v>0</v>
      </c>
      <c r="BH140" s="155">
        <f t="shared" si="6"/>
        <v>0</v>
      </c>
      <c r="BI140" s="155">
        <f t="shared" si="7"/>
        <v>0</v>
      </c>
      <c r="BJ140" s="14" t="s">
        <v>86</v>
      </c>
      <c r="BK140" s="156">
        <f t="shared" si="8"/>
        <v>0</v>
      </c>
      <c r="BL140" s="14" t="s">
        <v>209</v>
      </c>
      <c r="BM140" s="154" t="s">
        <v>217</v>
      </c>
    </row>
    <row r="141" spans="1:65" s="2" customFormat="1" ht="24" customHeight="1">
      <c r="A141" s="26"/>
      <c r="B141" s="143"/>
      <c r="C141" s="144" t="s">
        <v>189</v>
      </c>
      <c r="D141" s="144" t="s">
        <v>157</v>
      </c>
      <c r="E141" s="145" t="s">
        <v>1811</v>
      </c>
      <c r="F141" s="146" t="s">
        <v>1812</v>
      </c>
      <c r="G141" s="147" t="s">
        <v>159</v>
      </c>
      <c r="H141" s="148">
        <v>1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0.06</v>
      </c>
      <c r="P141" s="152">
        <f t="shared" si="0"/>
        <v>0.06</v>
      </c>
      <c r="Q141" s="152">
        <v>0</v>
      </c>
      <c r="R141" s="152">
        <f t="shared" si="1"/>
        <v>0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209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209</v>
      </c>
      <c r="BM141" s="154" t="s">
        <v>7</v>
      </c>
    </row>
    <row r="142" spans="1:65" s="2" customFormat="1" ht="24" customHeight="1">
      <c r="A142" s="26"/>
      <c r="B142" s="143"/>
      <c r="C142" s="144" t="s">
        <v>193</v>
      </c>
      <c r="D142" s="144" t="s">
        <v>157</v>
      </c>
      <c r="E142" s="145" t="s">
        <v>1813</v>
      </c>
      <c r="F142" s="146" t="s">
        <v>1814</v>
      </c>
      <c r="G142" s="147" t="s">
        <v>175</v>
      </c>
      <c r="H142" s="148">
        <v>50</v>
      </c>
      <c r="I142" s="148"/>
      <c r="J142" s="148"/>
      <c r="K142" s="149"/>
      <c r="L142" s="27"/>
      <c r="M142" s="150" t="s">
        <v>1</v>
      </c>
      <c r="N142" s="151" t="s">
        <v>39</v>
      </c>
      <c r="O142" s="152">
        <v>5.8000000000000003E-2</v>
      </c>
      <c r="P142" s="152">
        <f t="shared" si="0"/>
        <v>2.9000000000000004</v>
      </c>
      <c r="Q142" s="152">
        <v>0</v>
      </c>
      <c r="R142" s="152">
        <f t="shared" si="1"/>
        <v>0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209</v>
      </c>
      <c r="AT142" s="154" t="s">
        <v>157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209</v>
      </c>
      <c r="BM142" s="154" t="s">
        <v>234</v>
      </c>
    </row>
    <row r="143" spans="1:65" s="2" customFormat="1" ht="24" customHeight="1">
      <c r="A143" s="26"/>
      <c r="B143" s="143"/>
      <c r="C143" s="144" t="s">
        <v>196</v>
      </c>
      <c r="D143" s="144" t="s">
        <v>157</v>
      </c>
      <c r="E143" s="145" t="s">
        <v>1815</v>
      </c>
      <c r="F143" s="146" t="s">
        <v>1816</v>
      </c>
      <c r="G143" s="147" t="s">
        <v>159</v>
      </c>
      <c r="H143" s="148">
        <v>1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0.57942000000000005</v>
      </c>
      <c r="P143" s="152">
        <f t="shared" si="0"/>
        <v>0.57942000000000005</v>
      </c>
      <c r="Q143" s="152">
        <v>4.5399999999999998E-4</v>
      </c>
      <c r="R143" s="152">
        <f t="shared" si="1"/>
        <v>4.5399999999999998E-4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209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209</v>
      </c>
      <c r="BM143" s="154" t="s">
        <v>242</v>
      </c>
    </row>
    <row r="144" spans="1:65" s="2" customFormat="1" ht="24" customHeight="1">
      <c r="A144" s="26"/>
      <c r="B144" s="143"/>
      <c r="C144" s="144" t="s">
        <v>199</v>
      </c>
      <c r="D144" s="144" t="s">
        <v>157</v>
      </c>
      <c r="E144" s="145" t="s">
        <v>1817</v>
      </c>
      <c r="F144" s="146" t="s">
        <v>1818</v>
      </c>
      <c r="G144" s="147" t="s">
        <v>159</v>
      </c>
      <c r="H144" s="148">
        <v>1</v>
      </c>
      <c r="I144" s="148"/>
      <c r="J144" s="148"/>
      <c r="K144" s="149"/>
      <c r="L144" s="27"/>
      <c r="M144" s="150" t="s">
        <v>1</v>
      </c>
      <c r="N144" s="151" t="s">
        <v>39</v>
      </c>
      <c r="O144" s="152">
        <v>1.2421199999999999</v>
      </c>
      <c r="P144" s="152">
        <f t="shared" si="0"/>
        <v>1.2421199999999999</v>
      </c>
      <c r="Q144" s="152">
        <v>8.4287937600000008E-3</v>
      </c>
      <c r="R144" s="152">
        <f t="shared" si="1"/>
        <v>8.4287937600000008E-3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209</v>
      </c>
      <c r="AT144" s="154" t="s">
        <v>157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209</v>
      </c>
      <c r="BM144" s="154" t="s">
        <v>251</v>
      </c>
    </row>
    <row r="145" spans="1:65" s="2" customFormat="1" ht="16.5" customHeight="1">
      <c r="A145" s="26"/>
      <c r="B145" s="143"/>
      <c r="C145" s="157" t="s">
        <v>202</v>
      </c>
      <c r="D145" s="157" t="s">
        <v>229</v>
      </c>
      <c r="E145" s="158" t="s">
        <v>1819</v>
      </c>
      <c r="F145" s="159" t="s">
        <v>1820</v>
      </c>
      <c r="G145" s="160" t="s">
        <v>159</v>
      </c>
      <c r="H145" s="161">
        <v>2</v>
      </c>
      <c r="I145" s="161"/>
      <c r="J145" s="161"/>
      <c r="K145" s="162"/>
      <c r="L145" s="163"/>
      <c r="M145" s="164" t="s">
        <v>1</v>
      </c>
      <c r="N145" s="165" t="s">
        <v>39</v>
      </c>
      <c r="O145" s="152">
        <v>0</v>
      </c>
      <c r="P145" s="152">
        <f t="shared" si="0"/>
        <v>0</v>
      </c>
      <c r="Q145" s="152">
        <v>4.0800000000000003E-3</v>
      </c>
      <c r="R145" s="152">
        <f t="shared" si="1"/>
        <v>8.1600000000000006E-3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275</v>
      </c>
      <c r="AT145" s="154" t="s">
        <v>229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209</v>
      </c>
      <c r="BM145" s="154" t="s">
        <v>259</v>
      </c>
    </row>
    <row r="146" spans="1:65" s="2" customFormat="1" ht="24" customHeight="1">
      <c r="A146" s="26"/>
      <c r="B146" s="143"/>
      <c r="C146" s="144" t="s">
        <v>205</v>
      </c>
      <c r="D146" s="144" t="s">
        <v>157</v>
      </c>
      <c r="E146" s="145" t="s">
        <v>1821</v>
      </c>
      <c r="F146" s="146" t="s">
        <v>1822</v>
      </c>
      <c r="G146" s="147" t="s">
        <v>159</v>
      </c>
      <c r="H146" s="148">
        <v>10</v>
      </c>
      <c r="I146" s="148"/>
      <c r="J146" s="148"/>
      <c r="K146" s="149"/>
      <c r="L146" s="27"/>
      <c r="M146" s="150" t="s">
        <v>1</v>
      </c>
      <c r="N146" s="151" t="s">
        <v>39</v>
      </c>
      <c r="O146" s="152">
        <v>0.16619999999999999</v>
      </c>
      <c r="P146" s="152">
        <f t="shared" si="0"/>
        <v>1.6619999999999999</v>
      </c>
      <c r="Q146" s="152">
        <v>1.3750000000000001E-7</v>
      </c>
      <c r="R146" s="152">
        <f t="shared" si="1"/>
        <v>1.375E-6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209</v>
      </c>
      <c r="AT146" s="154" t="s">
        <v>157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209</v>
      </c>
      <c r="BM146" s="154" t="s">
        <v>267</v>
      </c>
    </row>
    <row r="147" spans="1:65" s="2" customFormat="1" ht="24" customHeight="1">
      <c r="A147" s="26"/>
      <c r="B147" s="143"/>
      <c r="C147" s="144" t="s">
        <v>209</v>
      </c>
      <c r="D147" s="144" t="s">
        <v>157</v>
      </c>
      <c r="E147" s="145" t="s">
        <v>1823</v>
      </c>
      <c r="F147" s="146" t="s">
        <v>1824</v>
      </c>
      <c r="G147" s="147" t="s">
        <v>159</v>
      </c>
      <c r="H147" s="148">
        <v>4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0.28199999999999997</v>
      </c>
      <c r="P147" s="152">
        <f t="shared" si="0"/>
        <v>1.1279999999999999</v>
      </c>
      <c r="Q147" s="152">
        <v>1.4999999999999999E-7</v>
      </c>
      <c r="R147" s="152">
        <f t="shared" si="1"/>
        <v>5.9999999999999997E-7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209</v>
      </c>
      <c r="AT147" s="154" t="s">
        <v>157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209</v>
      </c>
      <c r="BM147" s="154" t="s">
        <v>275</v>
      </c>
    </row>
    <row r="148" spans="1:65" s="2" customFormat="1" ht="24" customHeight="1">
      <c r="A148" s="26"/>
      <c r="B148" s="143"/>
      <c r="C148" s="157" t="s">
        <v>213</v>
      </c>
      <c r="D148" s="157" t="s">
        <v>229</v>
      </c>
      <c r="E148" s="158" t="s">
        <v>1825</v>
      </c>
      <c r="F148" s="159" t="s">
        <v>1826</v>
      </c>
      <c r="G148" s="160" t="s">
        <v>159</v>
      </c>
      <c r="H148" s="161">
        <v>1</v>
      </c>
      <c r="I148" s="161"/>
      <c r="J148" s="161"/>
      <c r="K148" s="162"/>
      <c r="L148" s="163"/>
      <c r="M148" s="164" t="s">
        <v>1</v>
      </c>
      <c r="N148" s="165" t="s">
        <v>39</v>
      </c>
      <c r="O148" s="152">
        <v>0</v>
      </c>
      <c r="P148" s="152">
        <f t="shared" si="0"/>
        <v>0</v>
      </c>
      <c r="Q148" s="152">
        <v>0.04</v>
      </c>
      <c r="R148" s="152">
        <f t="shared" si="1"/>
        <v>0.04</v>
      </c>
      <c r="S148" s="152">
        <v>0</v>
      </c>
      <c r="T148" s="15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275</v>
      </c>
      <c r="AT148" s="154" t="s">
        <v>229</v>
      </c>
      <c r="AU148" s="154" t="s">
        <v>86</v>
      </c>
      <c r="AY148" s="14" t="s">
        <v>154</v>
      </c>
      <c r="BE148" s="155">
        <f t="shared" si="3"/>
        <v>0</v>
      </c>
      <c r="BF148" s="155">
        <f t="shared" si="4"/>
        <v>0</v>
      </c>
      <c r="BG148" s="155">
        <f t="shared" si="5"/>
        <v>0</v>
      </c>
      <c r="BH148" s="155">
        <f t="shared" si="6"/>
        <v>0</v>
      </c>
      <c r="BI148" s="155">
        <f t="shared" si="7"/>
        <v>0</v>
      </c>
      <c r="BJ148" s="14" t="s">
        <v>86</v>
      </c>
      <c r="BK148" s="156">
        <f t="shared" si="8"/>
        <v>0</v>
      </c>
      <c r="BL148" s="14" t="s">
        <v>209</v>
      </c>
      <c r="BM148" s="154" t="s">
        <v>283</v>
      </c>
    </row>
    <row r="149" spans="1:65" s="2" customFormat="1" ht="24" customHeight="1">
      <c r="A149" s="26"/>
      <c r="B149" s="143"/>
      <c r="C149" s="144" t="s">
        <v>217</v>
      </c>
      <c r="D149" s="144" t="s">
        <v>157</v>
      </c>
      <c r="E149" s="145" t="s">
        <v>1827</v>
      </c>
      <c r="F149" s="146" t="s">
        <v>1828</v>
      </c>
      <c r="G149" s="147" t="s">
        <v>302</v>
      </c>
      <c r="H149" s="148">
        <v>0.66</v>
      </c>
      <c r="I149" s="148"/>
      <c r="J149" s="148"/>
      <c r="K149" s="149"/>
      <c r="L149" s="27"/>
      <c r="M149" s="150" t="s">
        <v>1</v>
      </c>
      <c r="N149" s="151" t="s">
        <v>39</v>
      </c>
      <c r="O149" s="152">
        <v>1.3080000000000001</v>
      </c>
      <c r="P149" s="152">
        <f t="shared" si="0"/>
        <v>0.86328000000000005</v>
      </c>
      <c r="Q149" s="152">
        <v>0</v>
      </c>
      <c r="R149" s="152">
        <f t="shared" si="1"/>
        <v>0</v>
      </c>
      <c r="S149" s="152">
        <v>0</v>
      </c>
      <c r="T149" s="153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4" t="s">
        <v>209</v>
      </c>
      <c r="AT149" s="154" t="s">
        <v>157</v>
      </c>
      <c r="AU149" s="154" t="s">
        <v>86</v>
      </c>
      <c r="AY149" s="14" t="s">
        <v>154</v>
      </c>
      <c r="BE149" s="155">
        <f t="shared" si="3"/>
        <v>0</v>
      </c>
      <c r="BF149" s="155">
        <f t="shared" si="4"/>
        <v>0</v>
      </c>
      <c r="BG149" s="155">
        <f t="shared" si="5"/>
        <v>0</v>
      </c>
      <c r="BH149" s="155">
        <f t="shared" si="6"/>
        <v>0</v>
      </c>
      <c r="BI149" s="155">
        <f t="shared" si="7"/>
        <v>0</v>
      </c>
      <c r="BJ149" s="14" t="s">
        <v>86</v>
      </c>
      <c r="BK149" s="156">
        <f t="shared" si="8"/>
        <v>0</v>
      </c>
      <c r="BL149" s="14" t="s">
        <v>209</v>
      </c>
      <c r="BM149" s="154" t="s">
        <v>291</v>
      </c>
    </row>
    <row r="150" spans="1:65" s="12" customFormat="1" ht="23" customHeight="1">
      <c r="B150" s="131"/>
      <c r="D150" s="132" t="s">
        <v>72</v>
      </c>
      <c r="E150" s="141" t="s">
        <v>1687</v>
      </c>
      <c r="F150" s="141" t="s">
        <v>1688</v>
      </c>
      <c r="J150" s="142"/>
      <c r="L150" s="131"/>
      <c r="M150" s="135"/>
      <c r="N150" s="136"/>
      <c r="O150" s="136"/>
      <c r="P150" s="137">
        <f>SUM(P151:P153)</f>
        <v>0</v>
      </c>
      <c r="Q150" s="136"/>
      <c r="R150" s="137">
        <f>SUM(R151:R153)</f>
        <v>1.7700000000000001E-3</v>
      </c>
      <c r="S150" s="136"/>
      <c r="T150" s="138">
        <f>SUM(T151:T153)</f>
        <v>0</v>
      </c>
      <c r="AR150" s="132" t="s">
        <v>86</v>
      </c>
      <c r="AT150" s="139" t="s">
        <v>72</v>
      </c>
      <c r="AU150" s="139" t="s">
        <v>80</v>
      </c>
      <c r="AY150" s="132" t="s">
        <v>154</v>
      </c>
      <c r="BK150" s="140">
        <f>SUM(BK151:BK153)</f>
        <v>0</v>
      </c>
    </row>
    <row r="151" spans="1:65" s="2" customFormat="1" ht="16.5" customHeight="1">
      <c r="A151" s="26"/>
      <c r="B151" s="143"/>
      <c r="C151" s="157" t="s">
        <v>221</v>
      </c>
      <c r="D151" s="157" t="s">
        <v>229</v>
      </c>
      <c r="E151" s="158" t="s">
        <v>1829</v>
      </c>
      <c r="F151" s="159" t="s">
        <v>1830</v>
      </c>
      <c r="G151" s="160" t="s">
        <v>159</v>
      </c>
      <c r="H151" s="161">
        <v>3</v>
      </c>
      <c r="I151" s="161"/>
      <c r="J151" s="161"/>
      <c r="K151" s="162"/>
      <c r="L151" s="163"/>
      <c r="M151" s="164" t="s">
        <v>1</v>
      </c>
      <c r="N151" s="165" t="s">
        <v>39</v>
      </c>
      <c r="O151" s="152">
        <v>0</v>
      </c>
      <c r="P151" s="152">
        <f>O151*H151</f>
        <v>0</v>
      </c>
      <c r="Q151" s="152">
        <v>4.4999999999999999E-4</v>
      </c>
      <c r="R151" s="152">
        <f>Q151*H151</f>
        <v>1.3500000000000001E-3</v>
      </c>
      <c r="S151" s="152">
        <v>0</v>
      </c>
      <c r="T151" s="153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275</v>
      </c>
      <c r="AT151" s="154" t="s">
        <v>229</v>
      </c>
      <c r="AU151" s="154" t="s">
        <v>86</v>
      </c>
      <c r="AY151" s="14" t="s">
        <v>154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86</v>
      </c>
      <c r="BK151" s="156">
        <f>ROUND(I151*H151,3)</f>
        <v>0</v>
      </c>
      <c r="BL151" s="14" t="s">
        <v>209</v>
      </c>
      <c r="BM151" s="154" t="s">
        <v>299</v>
      </c>
    </row>
    <row r="152" spans="1:65" s="2" customFormat="1" ht="16.5" customHeight="1">
      <c r="A152" s="26"/>
      <c r="B152" s="143"/>
      <c r="C152" s="157" t="s">
        <v>7</v>
      </c>
      <c r="D152" s="157" t="s">
        <v>229</v>
      </c>
      <c r="E152" s="158" t="s">
        <v>1831</v>
      </c>
      <c r="F152" s="159" t="s">
        <v>1832</v>
      </c>
      <c r="G152" s="160" t="s">
        <v>159</v>
      </c>
      <c r="H152" s="161">
        <v>1</v>
      </c>
      <c r="I152" s="161"/>
      <c r="J152" s="161"/>
      <c r="K152" s="162"/>
      <c r="L152" s="163"/>
      <c r="M152" s="164" t="s">
        <v>1</v>
      </c>
      <c r="N152" s="165" t="s">
        <v>39</v>
      </c>
      <c r="O152" s="152">
        <v>0</v>
      </c>
      <c r="P152" s="152">
        <f>O152*H152</f>
        <v>0</v>
      </c>
      <c r="Q152" s="152">
        <v>3.2000000000000003E-4</v>
      </c>
      <c r="R152" s="152">
        <f>Q152*H152</f>
        <v>3.2000000000000003E-4</v>
      </c>
      <c r="S152" s="152">
        <v>0</v>
      </c>
      <c r="T152" s="153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275</v>
      </c>
      <c r="AT152" s="154" t="s">
        <v>229</v>
      </c>
      <c r="AU152" s="154" t="s">
        <v>86</v>
      </c>
      <c r="AY152" s="14" t="s">
        <v>154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4" t="s">
        <v>86</v>
      </c>
      <c r="BK152" s="156">
        <f>ROUND(I152*H152,3)</f>
        <v>0</v>
      </c>
      <c r="BL152" s="14" t="s">
        <v>209</v>
      </c>
      <c r="BM152" s="154" t="s">
        <v>308</v>
      </c>
    </row>
    <row r="153" spans="1:65" s="2" customFormat="1" ht="16.5" customHeight="1">
      <c r="A153" s="26"/>
      <c r="B153" s="143"/>
      <c r="C153" s="157" t="s">
        <v>228</v>
      </c>
      <c r="D153" s="157" t="s">
        <v>229</v>
      </c>
      <c r="E153" s="158" t="s">
        <v>1833</v>
      </c>
      <c r="F153" s="159" t="s">
        <v>1834</v>
      </c>
      <c r="G153" s="160" t="s">
        <v>159</v>
      </c>
      <c r="H153" s="161">
        <v>1</v>
      </c>
      <c r="I153" s="161"/>
      <c r="J153" s="161"/>
      <c r="K153" s="162"/>
      <c r="L153" s="163"/>
      <c r="M153" s="164" t="s">
        <v>1</v>
      </c>
      <c r="N153" s="165" t="s">
        <v>39</v>
      </c>
      <c r="O153" s="152">
        <v>0</v>
      </c>
      <c r="P153" s="152">
        <f>O153*H153</f>
        <v>0</v>
      </c>
      <c r="Q153" s="152">
        <v>1E-4</v>
      </c>
      <c r="R153" s="152">
        <f>Q153*H153</f>
        <v>1E-4</v>
      </c>
      <c r="S153" s="152">
        <v>0</v>
      </c>
      <c r="T153" s="153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275</v>
      </c>
      <c r="AT153" s="154" t="s">
        <v>229</v>
      </c>
      <c r="AU153" s="154" t="s">
        <v>86</v>
      </c>
      <c r="AY153" s="14" t="s">
        <v>154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86</v>
      </c>
      <c r="BK153" s="156">
        <f>ROUND(I153*H153,3)</f>
        <v>0</v>
      </c>
      <c r="BL153" s="14" t="s">
        <v>209</v>
      </c>
      <c r="BM153" s="154" t="s">
        <v>316</v>
      </c>
    </row>
    <row r="154" spans="1:65" s="12" customFormat="1" ht="23" customHeight="1">
      <c r="B154" s="131"/>
      <c r="D154" s="132" t="s">
        <v>72</v>
      </c>
      <c r="E154" s="141" t="s">
        <v>1835</v>
      </c>
      <c r="F154" s="141" t="s">
        <v>1836</v>
      </c>
      <c r="J154" s="142"/>
      <c r="L154" s="131"/>
      <c r="M154" s="135"/>
      <c r="N154" s="136"/>
      <c r="O154" s="136"/>
      <c r="P154" s="137">
        <f>SUM(P155:P157)</f>
        <v>1.64757</v>
      </c>
      <c r="Q154" s="136"/>
      <c r="R154" s="137">
        <f>SUM(R155:R157)</f>
        <v>6.6376000000000004E-3</v>
      </c>
      <c r="S154" s="136"/>
      <c r="T154" s="138">
        <f>SUM(T155:T157)</f>
        <v>0</v>
      </c>
      <c r="AR154" s="132" t="s">
        <v>86</v>
      </c>
      <c r="AT154" s="139" t="s">
        <v>72</v>
      </c>
      <c r="AU154" s="139" t="s">
        <v>80</v>
      </c>
      <c r="AY154" s="132" t="s">
        <v>154</v>
      </c>
      <c r="BK154" s="140">
        <f>SUM(BK155:BK157)</f>
        <v>0</v>
      </c>
    </row>
    <row r="155" spans="1:65" s="2" customFormat="1" ht="24" customHeight="1">
      <c r="A155" s="26"/>
      <c r="B155" s="143"/>
      <c r="C155" s="144" t="s">
        <v>234</v>
      </c>
      <c r="D155" s="144" t="s">
        <v>157</v>
      </c>
      <c r="E155" s="145" t="s">
        <v>1837</v>
      </c>
      <c r="F155" s="146" t="s">
        <v>1838</v>
      </c>
      <c r="G155" s="147" t="s">
        <v>159</v>
      </c>
      <c r="H155" s="148">
        <v>3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</v>
      </c>
      <c r="P155" s="152">
        <f>O155*H155</f>
        <v>0</v>
      </c>
      <c r="Q155" s="152">
        <v>7.2000000000000005E-4</v>
      </c>
      <c r="R155" s="152">
        <f>Q155*H155</f>
        <v>2.16E-3</v>
      </c>
      <c r="S155" s="152">
        <v>0</v>
      </c>
      <c r="T155" s="153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209</v>
      </c>
      <c r="AT155" s="154" t="s">
        <v>157</v>
      </c>
      <c r="AU155" s="154" t="s">
        <v>86</v>
      </c>
      <c r="AY155" s="14" t="s">
        <v>154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86</v>
      </c>
      <c r="BK155" s="156">
        <f>ROUND(I155*H155,3)</f>
        <v>0</v>
      </c>
      <c r="BL155" s="14" t="s">
        <v>209</v>
      </c>
      <c r="BM155" s="154" t="s">
        <v>324</v>
      </c>
    </row>
    <row r="156" spans="1:65" s="2" customFormat="1" ht="24" customHeight="1">
      <c r="A156" s="26"/>
      <c r="B156" s="143"/>
      <c r="C156" s="144" t="s">
        <v>238</v>
      </c>
      <c r="D156" s="144" t="s">
        <v>157</v>
      </c>
      <c r="E156" s="145" t="s">
        <v>1839</v>
      </c>
      <c r="F156" s="146" t="s">
        <v>1840</v>
      </c>
      <c r="G156" s="147" t="s">
        <v>159</v>
      </c>
      <c r="H156" s="148">
        <v>1</v>
      </c>
      <c r="I156" s="148"/>
      <c r="J156" s="148"/>
      <c r="K156" s="149"/>
      <c r="L156" s="27"/>
      <c r="M156" s="150" t="s">
        <v>1</v>
      </c>
      <c r="N156" s="151" t="s">
        <v>39</v>
      </c>
      <c r="O156" s="152">
        <v>0.39728999999999998</v>
      </c>
      <c r="P156" s="152">
        <f>O156*H156</f>
        <v>0.39728999999999998</v>
      </c>
      <c r="Q156" s="152">
        <v>5.7939999999999999E-4</v>
      </c>
      <c r="R156" s="152">
        <f>Q156*H156</f>
        <v>5.7939999999999999E-4</v>
      </c>
      <c r="S156" s="152">
        <v>0</v>
      </c>
      <c r="T156" s="153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209</v>
      </c>
      <c r="AT156" s="154" t="s">
        <v>157</v>
      </c>
      <c r="AU156" s="154" t="s">
        <v>86</v>
      </c>
      <c r="AY156" s="14" t="s">
        <v>154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86</v>
      </c>
      <c r="BK156" s="156">
        <f>ROUND(I156*H156,3)</f>
        <v>0</v>
      </c>
      <c r="BL156" s="14" t="s">
        <v>209</v>
      </c>
      <c r="BM156" s="154" t="s">
        <v>338</v>
      </c>
    </row>
    <row r="157" spans="1:65" s="2" customFormat="1" ht="16.5" customHeight="1">
      <c r="A157" s="26"/>
      <c r="B157" s="143"/>
      <c r="C157" s="144" t="s">
        <v>242</v>
      </c>
      <c r="D157" s="144" t="s">
        <v>157</v>
      </c>
      <c r="E157" s="145" t="s">
        <v>1841</v>
      </c>
      <c r="F157" s="146" t="s">
        <v>1842</v>
      </c>
      <c r="G157" s="147" t="s">
        <v>159</v>
      </c>
      <c r="H157" s="148">
        <v>3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0.41676000000000002</v>
      </c>
      <c r="P157" s="152">
        <f>O157*H157</f>
        <v>1.2502800000000001</v>
      </c>
      <c r="Q157" s="152">
        <v>1.2994E-3</v>
      </c>
      <c r="R157" s="152">
        <f>Q157*H157</f>
        <v>3.8982000000000001E-3</v>
      </c>
      <c r="S157" s="152">
        <v>0</v>
      </c>
      <c r="T157" s="153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209</v>
      </c>
      <c r="AT157" s="154" t="s">
        <v>157</v>
      </c>
      <c r="AU157" s="154" t="s">
        <v>86</v>
      </c>
      <c r="AY157" s="14" t="s">
        <v>154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86</v>
      </c>
      <c r="BK157" s="156">
        <f>ROUND(I157*H157,3)</f>
        <v>0</v>
      </c>
      <c r="BL157" s="14" t="s">
        <v>209</v>
      </c>
      <c r="BM157" s="154" t="s">
        <v>345</v>
      </c>
    </row>
    <row r="158" spans="1:65" s="12" customFormat="1" ht="23" customHeight="1">
      <c r="B158" s="131"/>
      <c r="D158" s="132" t="s">
        <v>72</v>
      </c>
      <c r="E158" s="141" t="s">
        <v>608</v>
      </c>
      <c r="F158" s="141" t="s">
        <v>609</v>
      </c>
      <c r="J158" s="142"/>
      <c r="L158" s="131"/>
      <c r="M158" s="135"/>
      <c r="N158" s="136"/>
      <c r="O158" s="136"/>
      <c r="P158" s="137">
        <f>SUM(P159:P161)</f>
        <v>9.7991600000000005</v>
      </c>
      <c r="Q158" s="136"/>
      <c r="R158" s="137">
        <f>SUM(R159:R161)</f>
        <v>9.2409199999999997E-3</v>
      </c>
      <c r="S158" s="136"/>
      <c r="T158" s="138">
        <f>SUM(T159:T161)</f>
        <v>0</v>
      </c>
      <c r="AR158" s="132" t="s">
        <v>86</v>
      </c>
      <c r="AT158" s="139" t="s">
        <v>72</v>
      </c>
      <c r="AU158" s="139" t="s">
        <v>80</v>
      </c>
      <c r="AY158" s="132" t="s">
        <v>154</v>
      </c>
      <c r="BK158" s="140">
        <f>SUM(BK159:BK161)</f>
        <v>0</v>
      </c>
    </row>
    <row r="159" spans="1:65" s="2" customFormat="1" ht="24" customHeight="1">
      <c r="A159" s="26"/>
      <c r="B159" s="143"/>
      <c r="C159" s="144" t="s">
        <v>246</v>
      </c>
      <c r="D159" s="144" t="s">
        <v>157</v>
      </c>
      <c r="E159" s="145" t="s">
        <v>1843</v>
      </c>
      <c r="F159" s="146" t="s">
        <v>1844</v>
      </c>
      <c r="G159" s="147" t="s">
        <v>175</v>
      </c>
      <c r="H159" s="148">
        <v>14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0.11015999999999999</v>
      </c>
      <c r="P159" s="152">
        <f>O159*H159</f>
        <v>1.5422399999999998</v>
      </c>
      <c r="Q159" s="152">
        <v>9.7839999999999998E-5</v>
      </c>
      <c r="R159" s="152">
        <f>Q159*H159</f>
        <v>1.36976E-3</v>
      </c>
      <c r="S159" s="152">
        <v>0</v>
      </c>
      <c r="T159" s="153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209</v>
      </c>
      <c r="AT159" s="154" t="s">
        <v>157</v>
      </c>
      <c r="AU159" s="154" t="s">
        <v>86</v>
      </c>
      <c r="AY159" s="14" t="s">
        <v>154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86</v>
      </c>
      <c r="BK159" s="156">
        <f>ROUND(I159*H159,3)</f>
        <v>0</v>
      </c>
      <c r="BL159" s="14" t="s">
        <v>209</v>
      </c>
      <c r="BM159" s="154" t="s">
        <v>355</v>
      </c>
    </row>
    <row r="160" spans="1:65" s="2" customFormat="1" ht="24" customHeight="1">
      <c r="A160" s="26"/>
      <c r="B160" s="143"/>
      <c r="C160" s="144" t="s">
        <v>251</v>
      </c>
      <c r="D160" s="144" t="s">
        <v>157</v>
      </c>
      <c r="E160" s="145" t="s">
        <v>1845</v>
      </c>
      <c r="F160" s="146" t="s">
        <v>1846</v>
      </c>
      <c r="G160" s="147" t="s">
        <v>175</v>
      </c>
      <c r="H160" s="148">
        <v>56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0.13322000000000001</v>
      </c>
      <c r="P160" s="152">
        <f>O160*H160</f>
        <v>7.4603200000000003</v>
      </c>
      <c r="Q160" s="152">
        <v>1.2303499999999999E-4</v>
      </c>
      <c r="R160" s="152">
        <f>Q160*H160</f>
        <v>6.8899599999999997E-3</v>
      </c>
      <c r="S160" s="152">
        <v>0</v>
      </c>
      <c r="T160" s="153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209</v>
      </c>
      <c r="AT160" s="154" t="s">
        <v>157</v>
      </c>
      <c r="AU160" s="154" t="s">
        <v>86</v>
      </c>
      <c r="AY160" s="14" t="s">
        <v>154</v>
      </c>
      <c r="BE160" s="155">
        <f>IF(N160="základná",J160,0)</f>
        <v>0</v>
      </c>
      <c r="BF160" s="155">
        <f>IF(N160="znížená",J160,0)</f>
        <v>0</v>
      </c>
      <c r="BG160" s="155">
        <f>IF(N160="zákl. prenesená",J160,0)</f>
        <v>0</v>
      </c>
      <c r="BH160" s="155">
        <f>IF(N160="zníž. prenesená",J160,0)</f>
        <v>0</v>
      </c>
      <c r="BI160" s="155">
        <f>IF(N160="nulová",J160,0)</f>
        <v>0</v>
      </c>
      <c r="BJ160" s="14" t="s">
        <v>86</v>
      </c>
      <c r="BK160" s="156">
        <f>ROUND(I160*H160,3)</f>
        <v>0</v>
      </c>
      <c r="BL160" s="14" t="s">
        <v>209</v>
      </c>
      <c r="BM160" s="154" t="s">
        <v>363</v>
      </c>
    </row>
    <row r="161" spans="1:65" s="2" customFormat="1" ht="24" customHeight="1">
      <c r="A161" s="26"/>
      <c r="B161" s="143"/>
      <c r="C161" s="144" t="s">
        <v>255</v>
      </c>
      <c r="D161" s="144" t="s">
        <v>157</v>
      </c>
      <c r="E161" s="145" t="s">
        <v>1847</v>
      </c>
      <c r="F161" s="146" t="s">
        <v>1848</v>
      </c>
      <c r="G161" s="147" t="s">
        <v>175</v>
      </c>
      <c r="H161" s="148">
        <v>5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0.15931999999999999</v>
      </c>
      <c r="P161" s="152">
        <f>O161*H161</f>
        <v>0.79659999999999997</v>
      </c>
      <c r="Q161" s="152">
        <v>1.9624E-4</v>
      </c>
      <c r="R161" s="152">
        <f>Q161*H161</f>
        <v>9.812E-4</v>
      </c>
      <c r="S161" s="152">
        <v>0</v>
      </c>
      <c r="T161" s="153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209</v>
      </c>
      <c r="AT161" s="154" t="s">
        <v>157</v>
      </c>
      <c r="AU161" s="154" t="s">
        <v>86</v>
      </c>
      <c r="AY161" s="14" t="s">
        <v>154</v>
      </c>
      <c r="BE161" s="155">
        <f>IF(N161="základná",J161,0)</f>
        <v>0</v>
      </c>
      <c r="BF161" s="155">
        <f>IF(N161="znížená",J161,0)</f>
        <v>0</v>
      </c>
      <c r="BG161" s="155">
        <f>IF(N161="zákl. prenesená",J161,0)</f>
        <v>0</v>
      </c>
      <c r="BH161" s="155">
        <f>IF(N161="zníž. prenesená",J161,0)</f>
        <v>0</v>
      </c>
      <c r="BI161" s="155">
        <f>IF(N161="nulová",J161,0)</f>
        <v>0</v>
      </c>
      <c r="BJ161" s="14" t="s">
        <v>86</v>
      </c>
      <c r="BK161" s="156">
        <f>ROUND(I161*H161,3)</f>
        <v>0</v>
      </c>
      <c r="BL161" s="14" t="s">
        <v>209</v>
      </c>
      <c r="BM161" s="154" t="s">
        <v>368</v>
      </c>
    </row>
    <row r="162" spans="1:65" s="12" customFormat="1" ht="26" customHeight="1">
      <c r="B162" s="131"/>
      <c r="D162" s="132" t="s">
        <v>72</v>
      </c>
      <c r="E162" s="133" t="s">
        <v>229</v>
      </c>
      <c r="F162" s="133" t="s">
        <v>1238</v>
      </c>
      <c r="J162" s="134"/>
      <c r="L162" s="131"/>
      <c r="M162" s="135"/>
      <c r="N162" s="136"/>
      <c r="O162" s="136"/>
      <c r="P162" s="137">
        <f>P163</f>
        <v>2.085</v>
      </c>
      <c r="Q162" s="136"/>
      <c r="R162" s="137">
        <f>R163</f>
        <v>8.087875E-4</v>
      </c>
      <c r="S162" s="136"/>
      <c r="T162" s="138">
        <f>T163</f>
        <v>0</v>
      </c>
      <c r="AR162" s="132" t="s">
        <v>155</v>
      </c>
      <c r="AT162" s="139" t="s">
        <v>72</v>
      </c>
      <c r="AU162" s="139" t="s">
        <v>73</v>
      </c>
      <c r="AY162" s="132" t="s">
        <v>154</v>
      </c>
      <c r="BK162" s="140">
        <f>BK163</f>
        <v>0</v>
      </c>
    </row>
    <row r="163" spans="1:65" s="12" customFormat="1" ht="23" customHeight="1">
      <c r="B163" s="131"/>
      <c r="D163" s="132" t="s">
        <v>72</v>
      </c>
      <c r="E163" s="141" t="s">
        <v>1849</v>
      </c>
      <c r="F163" s="141" t="s">
        <v>1850</v>
      </c>
      <c r="J163" s="142"/>
      <c r="L163" s="131"/>
      <c r="M163" s="135"/>
      <c r="N163" s="136"/>
      <c r="O163" s="136"/>
      <c r="P163" s="137">
        <f>P164</f>
        <v>2.085</v>
      </c>
      <c r="Q163" s="136"/>
      <c r="R163" s="137">
        <f>R164</f>
        <v>8.087875E-4</v>
      </c>
      <c r="S163" s="136"/>
      <c r="T163" s="138">
        <f>T164</f>
        <v>0</v>
      </c>
      <c r="AR163" s="132" t="s">
        <v>155</v>
      </c>
      <c r="AT163" s="139" t="s">
        <v>72</v>
      </c>
      <c r="AU163" s="139" t="s">
        <v>80</v>
      </c>
      <c r="AY163" s="132" t="s">
        <v>154</v>
      </c>
      <c r="BK163" s="140">
        <f>BK164</f>
        <v>0</v>
      </c>
    </row>
    <row r="164" spans="1:65" s="2" customFormat="1" ht="24" customHeight="1">
      <c r="A164" s="26"/>
      <c r="B164" s="143"/>
      <c r="C164" s="144" t="s">
        <v>259</v>
      </c>
      <c r="D164" s="144" t="s">
        <v>157</v>
      </c>
      <c r="E164" s="145" t="s">
        <v>1851</v>
      </c>
      <c r="F164" s="146" t="s">
        <v>1852</v>
      </c>
      <c r="G164" s="147" t="s">
        <v>175</v>
      </c>
      <c r="H164" s="148">
        <v>2.5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0.83399999999999996</v>
      </c>
      <c r="P164" s="152">
        <f>O164*H164</f>
        <v>2.085</v>
      </c>
      <c r="Q164" s="152">
        <v>3.2351500000000002E-4</v>
      </c>
      <c r="R164" s="152">
        <f>Q164*H164</f>
        <v>8.087875E-4</v>
      </c>
      <c r="S164" s="152">
        <v>0</v>
      </c>
      <c r="T164" s="153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409</v>
      </c>
      <c r="AT164" s="154" t="s">
        <v>157</v>
      </c>
      <c r="AU164" s="154" t="s">
        <v>86</v>
      </c>
      <c r="AY164" s="14" t="s">
        <v>154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86</v>
      </c>
      <c r="BK164" s="156">
        <f>ROUND(I164*H164,3)</f>
        <v>0</v>
      </c>
      <c r="BL164" s="14" t="s">
        <v>409</v>
      </c>
      <c r="BM164" s="154" t="s">
        <v>376</v>
      </c>
    </row>
    <row r="165" spans="1:65" s="12" customFormat="1" ht="26" customHeight="1">
      <c r="B165" s="131"/>
      <c r="D165" s="132" t="s">
        <v>72</v>
      </c>
      <c r="E165" s="133" t="s">
        <v>1721</v>
      </c>
      <c r="F165" s="133" t="s">
        <v>1722</v>
      </c>
      <c r="J165" s="134"/>
      <c r="L165" s="131"/>
      <c r="M165" s="135"/>
      <c r="N165" s="136"/>
      <c r="O165" s="136"/>
      <c r="P165" s="137">
        <f>P166</f>
        <v>0</v>
      </c>
      <c r="Q165" s="136"/>
      <c r="R165" s="137">
        <f>R166</f>
        <v>0</v>
      </c>
      <c r="S165" s="136"/>
      <c r="T165" s="138">
        <f>T166</f>
        <v>0</v>
      </c>
      <c r="AR165" s="132" t="s">
        <v>160</v>
      </c>
      <c r="AT165" s="139" t="s">
        <v>72</v>
      </c>
      <c r="AU165" s="139" t="s">
        <v>73</v>
      </c>
      <c r="AY165" s="132" t="s">
        <v>154</v>
      </c>
      <c r="BK165" s="140">
        <f>BK166</f>
        <v>0</v>
      </c>
    </row>
    <row r="166" spans="1:65" s="12" customFormat="1" ht="23" customHeight="1">
      <c r="B166" s="131"/>
      <c r="D166" s="132" t="s">
        <v>72</v>
      </c>
      <c r="E166" s="141" t="s">
        <v>1723</v>
      </c>
      <c r="F166" s="141" t="s">
        <v>1724</v>
      </c>
      <c r="J166" s="142"/>
      <c r="L166" s="131"/>
      <c r="M166" s="135"/>
      <c r="N166" s="136"/>
      <c r="O166" s="136"/>
      <c r="P166" s="137">
        <f>SUM(P167:P175)</f>
        <v>0</v>
      </c>
      <c r="Q166" s="136"/>
      <c r="R166" s="137">
        <f>SUM(R167:R175)</f>
        <v>0</v>
      </c>
      <c r="S166" s="136"/>
      <c r="T166" s="138">
        <f>SUM(T167:T175)</f>
        <v>0</v>
      </c>
      <c r="AR166" s="132" t="s">
        <v>160</v>
      </c>
      <c r="AT166" s="139" t="s">
        <v>72</v>
      </c>
      <c r="AU166" s="139" t="s">
        <v>80</v>
      </c>
      <c r="AY166" s="132" t="s">
        <v>154</v>
      </c>
      <c r="BK166" s="140">
        <f>SUM(BK167:BK175)</f>
        <v>0</v>
      </c>
    </row>
    <row r="167" spans="1:65" s="2" customFormat="1" ht="16.5" customHeight="1">
      <c r="A167" s="26"/>
      <c r="B167" s="143"/>
      <c r="C167" s="144" t="s">
        <v>263</v>
      </c>
      <c r="D167" s="144" t="s">
        <v>157</v>
      </c>
      <c r="E167" s="145" t="s">
        <v>1853</v>
      </c>
      <c r="F167" s="146" t="s">
        <v>1854</v>
      </c>
      <c r="G167" s="147" t="s">
        <v>175</v>
      </c>
      <c r="H167" s="148">
        <v>2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</v>
      </c>
      <c r="P167" s="152">
        <f t="shared" ref="P167:P175" si="9">O167*H167</f>
        <v>0</v>
      </c>
      <c r="Q167" s="152">
        <v>0</v>
      </c>
      <c r="R167" s="152">
        <f t="shared" ref="R167:R175" si="10">Q167*H167</f>
        <v>0</v>
      </c>
      <c r="S167" s="152">
        <v>0</v>
      </c>
      <c r="T167" s="153">
        <f t="shared" ref="T167:T175" si="11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1276</v>
      </c>
      <c r="AT167" s="154" t="s">
        <v>157</v>
      </c>
      <c r="AU167" s="154" t="s">
        <v>86</v>
      </c>
      <c r="AY167" s="14" t="s">
        <v>154</v>
      </c>
      <c r="BE167" s="155">
        <f t="shared" ref="BE167:BE175" si="12">IF(N167="základná",J167,0)</f>
        <v>0</v>
      </c>
      <c r="BF167" s="155">
        <f t="shared" ref="BF167:BF175" si="13">IF(N167="znížená",J167,0)</f>
        <v>0</v>
      </c>
      <c r="BG167" s="155">
        <f t="shared" ref="BG167:BG175" si="14">IF(N167="zákl. prenesená",J167,0)</f>
        <v>0</v>
      </c>
      <c r="BH167" s="155">
        <f t="shared" ref="BH167:BH175" si="15">IF(N167="zníž. prenesená",J167,0)</f>
        <v>0</v>
      </c>
      <c r="BI167" s="155">
        <f t="shared" ref="BI167:BI175" si="16">IF(N167="nulová",J167,0)</f>
        <v>0</v>
      </c>
      <c r="BJ167" s="14" t="s">
        <v>86</v>
      </c>
      <c r="BK167" s="156">
        <f t="shared" ref="BK167:BK175" si="17">ROUND(I167*H167,3)</f>
        <v>0</v>
      </c>
      <c r="BL167" s="14" t="s">
        <v>1276</v>
      </c>
      <c r="BM167" s="154" t="s">
        <v>382</v>
      </c>
    </row>
    <row r="168" spans="1:65" s="2" customFormat="1" ht="16.5" customHeight="1">
      <c r="A168" s="26"/>
      <c r="B168" s="143"/>
      <c r="C168" s="144" t="s">
        <v>267</v>
      </c>
      <c r="D168" s="144" t="s">
        <v>157</v>
      </c>
      <c r="E168" s="145" t="s">
        <v>1855</v>
      </c>
      <c r="F168" s="146" t="s">
        <v>2559</v>
      </c>
      <c r="G168" s="147" t="s">
        <v>159</v>
      </c>
      <c r="H168" s="148">
        <v>6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0</v>
      </c>
      <c r="P168" s="152">
        <f t="shared" si="9"/>
        <v>0</v>
      </c>
      <c r="Q168" s="152">
        <v>0</v>
      </c>
      <c r="R168" s="152">
        <f t="shared" si="10"/>
        <v>0</v>
      </c>
      <c r="S168" s="152">
        <v>0</v>
      </c>
      <c r="T168" s="153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1276</v>
      </c>
      <c r="AT168" s="154" t="s">
        <v>157</v>
      </c>
      <c r="AU168" s="154" t="s">
        <v>86</v>
      </c>
      <c r="AY168" s="14" t="s">
        <v>154</v>
      </c>
      <c r="BE168" s="155">
        <f t="shared" si="12"/>
        <v>0</v>
      </c>
      <c r="BF168" s="155">
        <f t="shared" si="13"/>
        <v>0</v>
      </c>
      <c r="BG168" s="155">
        <f t="shared" si="14"/>
        <v>0</v>
      </c>
      <c r="BH168" s="155">
        <f t="shared" si="15"/>
        <v>0</v>
      </c>
      <c r="BI168" s="155">
        <f t="shared" si="16"/>
        <v>0</v>
      </c>
      <c r="BJ168" s="14" t="s">
        <v>86</v>
      </c>
      <c r="BK168" s="156">
        <f t="shared" si="17"/>
        <v>0</v>
      </c>
      <c r="BL168" s="14" t="s">
        <v>1276</v>
      </c>
      <c r="BM168" s="154" t="s">
        <v>393</v>
      </c>
    </row>
    <row r="169" spans="1:65" s="2" customFormat="1" ht="16.5" customHeight="1">
      <c r="A169" s="26"/>
      <c r="B169" s="143"/>
      <c r="C169" s="144" t="s">
        <v>271</v>
      </c>
      <c r="D169" s="144" t="s">
        <v>157</v>
      </c>
      <c r="E169" s="145" t="s">
        <v>1856</v>
      </c>
      <c r="F169" s="146" t="s">
        <v>2560</v>
      </c>
      <c r="G169" s="147" t="s">
        <v>159</v>
      </c>
      <c r="H169" s="148">
        <v>4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</v>
      </c>
      <c r="P169" s="152">
        <f t="shared" si="9"/>
        <v>0</v>
      </c>
      <c r="Q169" s="152">
        <v>0</v>
      </c>
      <c r="R169" s="152">
        <f t="shared" si="10"/>
        <v>0</v>
      </c>
      <c r="S169" s="152">
        <v>0</v>
      </c>
      <c r="T169" s="153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1276</v>
      </c>
      <c r="AT169" s="154" t="s">
        <v>157</v>
      </c>
      <c r="AU169" s="154" t="s">
        <v>86</v>
      </c>
      <c r="AY169" s="14" t="s">
        <v>154</v>
      </c>
      <c r="BE169" s="155">
        <f t="shared" si="12"/>
        <v>0</v>
      </c>
      <c r="BF169" s="155">
        <f t="shared" si="13"/>
        <v>0</v>
      </c>
      <c r="BG169" s="155">
        <f t="shared" si="14"/>
        <v>0</v>
      </c>
      <c r="BH169" s="155">
        <f t="shared" si="15"/>
        <v>0</v>
      </c>
      <c r="BI169" s="155">
        <f t="shared" si="16"/>
        <v>0</v>
      </c>
      <c r="BJ169" s="14" t="s">
        <v>86</v>
      </c>
      <c r="BK169" s="156">
        <f t="shared" si="17"/>
        <v>0</v>
      </c>
      <c r="BL169" s="14" t="s">
        <v>1276</v>
      </c>
      <c r="BM169" s="154" t="s">
        <v>401</v>
      </c>
    </row>
    <row r="170" spans="1:65" s="2" customFormat="1" ht="16.5" customHeight="1">
      <c r="A170" s="26"/>
      <c r="B170" s="143"/>
      <c r="C170" s="144" t="s">
        <v>275</v>
      </c>
      <c r="D170" s="144" t="s">
        <v>157</v>
      </c>
      <c r="E170" s="145" t="s">
        <v>1857</v>
      </c>
      <c r="F170" s="146" t="s">
        <v>1858</v>
      </c>
      <c r="G170" s="147" t="s">
        <v>1859</v>
      </c>
      <c r="H170" s="148">
        <v>1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</v>
      </c>
      <c r="P170" s="152">
        <f t="shared" si="9"/>
        <v>0</v>
      </c>
      <c r="Q170" s="152">
        <v>0</v>
      </c>
      <c r="R170" s="152">
        <f t="shared" si="10"/>
        <v>0</v>
      </c>
      <c r="S170" s="152">
        <v>0</v>
      </c>
      <c r="T170" s="15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1276</v>
      </c>
      <c r="AT170" s="154" t="s">
        <v>157</v>
      </c>
      <c r="AU170" s="154" t="s">
        <v>86</v>
      </c>
      <c r="AY170" s="14" t="s">
        <v>154</v>
      </c>
      <c r="BE170" s="155">
        <f t="shared" si="12"/>
        <v>0</v>
      </c>
      <c r="BF170" s="155">
        <f t="shared" si="13"/>
        <v>0</v>
      </c>
      <c r="BG170" s="155">
        <f t="shared" si="14"/>
        <v>0</v>
      </c>
      <c r="BH170" s="155">
        <f t="shared" si="15"/>
        <v>0</v>
      </c>
      <c r="BI170" s="155">
        <f t="shared" si="16"/>
        <v>0</v>
      </c>
      <c r="BJ170" s="14" t="s">
        <v>86</v>
      </c>
      <c r="BK170" s="156">
        <f t="shared" si="17"/>
        <v>0</v>
      </c>
      <c r="BL170" s="14" t="s">
        <v>1276</v>
      </c>
      <c r="BM170" s="154" t="s">
        <v>409</v>
      </c>
    </row>
    <row r="171" spans="1:65" s="2" customFormat="1" ht="16.5" customHeight="1">
      <c r="A171" s="26"/>
      <c r="B171" s="143"/>
      <c r="C171" s="144" t="s">
        <v>279</v>
      </c>
      <c r="D171" s="144" t="s">
        <v>157</v>
      </c>
      <c r="E171" s="145" t="s">
        <v>1860</v>
      </c>
      <c r="F171" s="146" t="s">
        <v>2561</v>
      </c>
      <c r="G171" s="147" t="s">
        <v>1859</v>
      </c>
      <c r="H171" s="148">
        <v>1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</v>
      </c>
      <c r="P171" s="152">
        <f t="shared" si="9"/>
        <v>0</v>
      </c>
      <c r="Q171" s="152">
        <v>0</v>
      </c>
      <c r="R171" s="152">
        <f t="shared" si="10"/>
        <v>0</v>
      </c>
      <c r="S171" s="152">
        <v>0</v>
      </c>
      <c r="T171" s="15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1276</v>
      </c>
      <c r="AT171" s="154" t="s">
        <v>157</v>
      </c>
      <c r="AU171" s="154" t="s">
        <v>86</v>
      </c>
      <c r="AY171" s="14" t="s">
        <v>154</v>
      </c>
      <c r="BE171" s="155">
        <f t="shared" si="12"/>
        <v>0</v>
      </c>
      <c r="BF171" s="155">
        <f t="shared" si="13"/>
        <v>0</v>
      </c>
      <c r="BG171" s="155">
        <f t="shared" si="14"/>
        <v>0</v>
      </c>
      <c r="BH171" s="155">
        <f t="shared" si="15"/>
        <v>0</v>
      </c>
      <c r="BI171" s="155">
        <f t="shared" si="16"/>
        <v>0</v>
      </c>
      <c r="BJ171" s="14" t="s">
        <v>86</v>
      </c>
      <c r="BK171" s="156">
        <f t="shared" si="17"/>
        <v>0</v>
      </c>
      <c r="BL171" s="14" t="s">
        <v>1276</v>
      </c>
      <c r="BM171" s="154" t="s">
        <v>419</v>
      </c>
    </row>
    <row r="172" spans="1:65" s="2" customFormat="1" ht="16.5" customHeight="1">
      <c r="A172" s="26"/>
      <c r="B172" s="143"/>
      <c r="C172" s="144" t="s">
        <v>283</v>
      </c>
      <c r="D172" s="144" t="s">
        <v>157</v>
      </c>
      <c r="E172" s="145" t="s">
        <v>1861</v>
      </c>
      <c r="F172" s="146" t="s">
        <v>1862</v>
      </c>
      <c r="G172" s="147" t="s">
        <v>159</v>
      </c>
      <c r="H172" s="148">
        <v>1</v>
      </c>
      <c r="I172" s="148"/>
      <c r="J172" s="148"/>
      <c r="K172" s="149"/>
      <c r="L172" s="27"/>
      <c r="M172" s="150" t="s">
        <v>1</v>
      </c>
      <c r="N172" s="151" t="s">
        <v>39</v>
      </c>
      <c r="O172" s="152">
        <v>0</v>
      </c>
      <c r="P172" s="152">
        <f t="shared" si="9"/>
        <v>0</v>
      </c>
      <c r="Q172" s="152">
        <v>0</v>
      </c>
      <c r="R172" s="152">
        <f t="shared" si="10"/>
        <v>0</v>
      </c>
      <c r="S172" s="152">
        <v>0</v>
      </c>
      <c r="T172" s="15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1276</v>
      </c>
      <c r="AT172" s="154" t="s">
        <v>157</v>
      </c>
      <c r="AU172" s="154" t="s">
        <v>86</v>
      </c>
      <c r="AY172" s="14" t="s">
        <v>154</v>
      </c>
      <c r="BE172" s="155">
        <f t="shared" si="12"/>
        <v>0</v>
      </c>
      <c r="BF172" s="155">
        <f t="shared" si="13"/>
        <v>0</v>
      </c>
      <c r="BG172" s="155">
        <f t="shared" si="14"/>
        <v>0</v>
      </c>
      <c r="BH172" s="155">
        <f t="shared" si="15"/>
        <v>0</v>
      </c>
      <c r="BI172" s="155">
        <f t="shared" si="16"/>
        <v>0</v>
      </c>
      <c r="BJ172" s="14" t="s">
        <v>86</v>
      </c>
      <c r="BK172" s="156">
        <f t="shared" si="17"/>
        <v>0</v>
      </c>
      <c r="BL172" s="14" t="s">
        <v>1276</v>
      </c>
      <c r="BM172" s="154" t="s">
        <v>426</v>
      </c>
    </row>
    <row r="173" spans="1:65" s="2" customFormat="1" ht="16.5" customHeight="1">
      <c r="A173" s="26"/>
      <c r="B173" s="143"/>
      <c r="C173" s="144" t="s">
        <v>287</v>
      </c>
      <c r="D173" s="144" t="s">
        <v>157</v>
      </c>
      <c r="E173" s="145" t="s">
        <v>1863</v>
      </c>
      <c r="F173" s="146" t="s">
        <v>1864</v>
      </c>
      <c r="G173" s="147" t="s">
        <v>626</v>
      </c>
      <c r="H173" s="148">
        <v>15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0</v>
      </c>
      <c r="P173" s="152">
        <f t="shared" si="9"/>
        <v>0</v>
      </c>
      <c r="Q173" s="152">
        <v>0</v>
      </c>
      <c r="R173" s="152">
        <f t="shared" si="10"/>
        <v>0</v>
      </c>
      <c r="S173" s="152">
        <v>0</v>
      </c>
      <c r="T173" s="15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1276</v>
      </c>
      <c r="AT173" s="154" t="s">
        <v>157</v>
      </c>
      <c r="AU173" s="154" t="s">
        <v>86</v>
      </c>
      <c r="AY173" s="14" t="s">
        <v>154</v>
      </c>
      <c r="BE173" s="155">
        <f t="shared" si="12"/>
        <v>0</v>
      </c>
      <c r="BF173" s="155">
        <f t="shared" si="13"/>
        <v>0</v>
      </c>
      <c r="BG173" s="155">
        <f t="shared" si="14"/>
        <v>0</v>
      </c>
      <c r="BH173" s="155">
        <f t="shared" si="15"/>
        <v>0</v>
      </c>
      <c r="BI173" s="155">
        <f t="shared" si="16"/>
        <v>0</v>
      </c>
      <c r="BJ173" s="14" t="s">
        <v>86</v>
      </c>
      <c r="BK173" s="156">
        <f t="shared" si="17"/>
        <v>0</v>
      </c>
      <c r="BL173" s="14" t="s">
        <v>1276</v>
      </c>
      <c r="BM173" s="154" t="s">
        <v>438</v>
      </c>
    </row>
    <row r="174" spans="1:65" s="2" customFormat="1" ht="16.5" customHeight="1">
      <c r="A174" s="26"/>
      <c r="B174" s="143"/>
      <c r="C174" s="144" t="s">
        <v>291</v>
      </c>
      <c r="D174" s="144" t="s">
        <v>157</v>
      </c>
      <c r="E174" s="145" t="s">
        <v>1865</v>
      </c>
      <c r="F174" s="146" t="s">
        <v>1866</v>
      </c>
      <c r="G174" s="147" t="s">
        <v>1744</v>
      </c>
      <c r="H174" s="148">
        <v>4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0</v>
      </c>
      <c r="P174" s="152">
        <f t="shared" si="9"/>
        <v>0</v>
      </c>
      <c r="Q174" s="152">
        <v>0</v>
      </c>
      <c r="R174" s="152">
        <f t="shared" si="10"/>
        <v>0</v>
      </c>
      <c r="S174" s="152">
        <v>0</v>
      </c>
      <c r="T174" s="15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1276</v>
      </c>
      <c r="AT174" s="154" t="s">
        <v>157</v>
      </c>
      <c r="AU174" s="154" t="s">
        <v>86</v>
      </c>
      <c r="AY174" s="14" t="s">
        <v>154</v>
      </c>
      <c r="BE174" s="155">
        <f t="shared" si="12"/>
        <v>0</v>
      </c>
      <c r="BF174" s="155">
        <f t="shared" si="13"/>
        <v>0</v>
      </c>
      <c r="BG174" s="155">
        <f t="shared" si="14"/>
        <v>0</v>
      </c>
      <c r="BH174" s="155">
        <f t="shared" si="15"/>
        <v>0</v>
      </c>
      <c r="BI174" s="155">
        <f t="shared" si="16"/>
        <v>0</v>
      </c>
      <c r="BJ174" s="14" t="s">
        <v>86</v>
      </c>
      <c r="BK174" s="156">
        <f t="shared" si="17"/>
        <v>0</v>
      </c>
      <c r="BL174" s="14" t="s">
        <v>1276</v>
      </c>
      <c r="BM174" s="154" t="s">
        <v>446</v>
      </c>
    </row>
    <row r="175" spans="1:65" s="2" customFormat="1" ht="16.5" customHeight="1">
      <c r="A175" s="26"/>
      <c r="B175" s="143"/>
      <c r="C175" s="144" t="s">
        <v>295</v>
      </c>
      <c r="D175" s="144" t="s">
        <v>157</v>
      </c>
      <c r="E175" s="145" t="s">
        <v>1867</v>
      </c>
      <c r="F175" s="146" t="s">
        <v>1868</v>
      </c>
      <c r="G175" s="147" t="s">
        <v>159</v>
      </c>
      <c r="H175" s="148">
        <v>3</v>
      </c>
      <c r="I175" s="148"/>
      <c r="J175" s="148"/>
      <c r="K175" s="149"/>
      <c r="L175" s="27"/>
      <c r="M175" s="166" t="s">
        <v>1</v>
      </c>
      <c r="N175" s="167" t="s">
        <v>39</v>
      </c>
      <c r="O175" s="168">
        <v>0</v>
      </c>
      <c r="P175" s="168">
        <f t="shared" si="9"/>
        <v>0</v>
      </c>
      <c r="Q175" s="168">
        <v>0</v>
      </c>
      <c r="R175" s="168">
        <f t="shared" si="10"/>
        <v>0</v>
      </c>
      <c r="S175" s="168">
        <v>0</v>
      </c>
      <c r="T175" s="169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4" t="s">
        <v>1276</v>
      </c>
      <c r="AT175" s="154" t="s">
        <v>157</v>
      </c>
      <c r="AU175" s="154" t="s">
        <v>86</v>
      </c>
      <c r="AY175" s="14" t="s">
        <v>154</v>
      </c>
      <c r="BE175" s="155">
        <f t="shared" si="12"/>
        <v>0</v>
      </c>
      <c r="BF175" s="155">
        <f t="shared" si="13"/>
        <v>0</v>
      </c>
      <c r="BG175" s="155">
        <f t="shared" si="14"/>
        <v>0</v>
      </c>
      <c r="BH175" s="155">
        <f t="shared" si="15"/>
        <v>0</v>
      </c>
      <c r="BI175" s="155">
        <f t="shared" si="16"/>
        <v>0</v>
      </c>
      <c r="BJ175" s="14" t="s">
        <v>86</v>
      </c>
      <c r="BK175" s="156">
        <f t="shared" si="17"/>
        <v>0</v>
      </c>
      <c r="BL175" s="14" t="s">
        <v>1276</v>
      </c>
      <c r="BM175" s="154" t="s">
        <v>453</v>
      </c>
    </row>
    <row r="176" spans="1:65" s="2" customFormat="1" ht="7" customHeight="1">
      <c r="A176" s="26"/>
      <c r="B176" s="41"/>
      <c r="C176" s="42"/>
      <c r="D176" s="42"/>
      <c r="E176" s="42"/>
      <c r="F176" s="42"/>
      <c r="G176" s="42"/>
      <c r="H176" s="42"/>
      <c r="I176" s="42"/>
      <c r="J176" s="42"/>
      <c r="K176" s="42"/>
      <c r="L176" s="27"/>
      <c r="M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</row>
  </sheetData>
  <autoFilter ref="C128:K175" xr:uid="{00000000-0009-0000-0000-00000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313"/>
  <sheetViews>
    <sheetView showGridLines="0" topLeftCell="A100" workbookViewId="0">
      <selection activeCell="Y141" sqref="Y141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105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1869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25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tr">
        <f>IF('Rekapitulácia stavby'!AN10="","",'Rekapitulácia stavby'!AN10)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Trebišov</v>
      </c>
      <c r="F17" s="26"/>
      <c r="G17" s="26"/>
      <c r="H17" s="26"/>
      <c r="I17" s="23" t="s">
        <v>23</v>
      </c>
      <c r="J17" s="21" t="str">
        <f>IF('Rekapitulácia stavby'!AN11="","",'Rekapitulácia stavby'!AN11)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>patrikpanda s.r.o., Ing.arch.Panda, Ing.Soták</v>
      </c>
      <c r="F23" s="26"/>
      <c r="G23" s="26"/>
      <c r="H23" s="26"/>
      <c r="I23" s="23" t="s">
        <v>23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ROUND((SUM(BE129:BE312)),  2)</f>
        <v>0</v>
      </c>
      <c r="G35" s="26"/>
      <c r="H35" s="26"/>
      <c r="I35" s="100">
        <v>0.2</v>
      </c>
      <c r="J35" s="99">
        <f>ROUND(((SUM(BE129:BE312))*I35),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ROUND((SUM(BF129:BF312)),  2)</f>
        <v>0</v>
      </c>
      <c r="G36" s="26"/>
      <c r="H36" s="26"/>
      <c r="I36" s="100">
        <v>0.2</v>
      </c>
      <c r="J36" s="99">
        <f>ROUND(((SUM(BF129:BF312))*I36),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ROUND((SUM(BG129:BG312)),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ROUND((SUM(BH129:BH312)),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ROUND((SUM(BI129:BI312)),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001.8 - 8. časť UVK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127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20" customHeight="1">
      <c r="B100" s="116"/>
      <c r="D100" s="117" t="s">
        <v>129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10" customFormat="1" ht="20" customHeight="1">
      <c r="B101" s="116"/>
      <c r="D101" s="117" t="s">
        <v>1870</v>
      </c>
      <c r="E101" s="118"/>
      <c r="F101" s="118"/>
      <c r="G101" s="118"/>
      <c r="H101" s="118"/>
      <c r="I101" s="118"/>
      <c r="J101" s="119">
        <f>J149</f>
        <v>0</v>
      </c>
      <c r="L101" s="116"/>
    </row>
    <row r="102" spans="1:47" s="10" customFormat="1" ht="20" customHeight="1">
      <c r="B102" s="116"/>
      <c r="D102" s="117" t="s">
        <v>1871</v>
      </c>
      <c r="E102" s="118"/>
      <c r="F102" s="118"/>
      <c r="G102" s="118"/>
      <c r="H102" s="118"/>
      <c r="I102" s="118"/>
      <c r="J102" s="119">
        <f>J159</f>
        <v>0</v>
      </c>
      <c r="L102" s="116"/>
    </row>
    <row r="103" spans="1:47" s="10" customFormat="1" ht="20" customHeight="1">
      <c r="B103" s="116"/>
      <c r="D103" s="117" t="s">
        <v>1872</v>
      </c>
      <c r="E103" s="118"/>
      <c r="F103" s="118"/>
      <c r="G103" s="118"/>
      <c r="H103" s="118"/>
      <c r="I103" s="118"/>
      <c r="J103" s="119">
        <f>J182</f>
        <v>0</v>
      </c>
      <c r="L103" s="116"/>
    </row>
    <row r="104" spans="1:47" s="10" customFormat="1" ht="20" customHeight="1">
      <c r="B104" s="116"/>
      <c r="D104" s="117" t="s">
        <v>1789</v>
      </c>
      <c r="E104" s="118"/>
      <c r="F104" s="118"/>
      <c r="G104" s="118"/>
      <c r="H104" s="118"/>
      <c r="I104" s="118"/>
      <c r="J104" s="119">
        <f>J201</f>
        <v>0</v>
      </c>
      <c r="L104" s="116"/>
    </row>
    <row r="105" spans="1:47" s="10" customFormat="1" ht="20" customHeight="1">
      <c r="B105" s="116"/>
      <c r="D105" s="117" t="s">
        <v>1873</v>
      </c>
      <c r="E105" s="118"/>
      <c r="F105" s="118"/>
      <c r="G105" s="118"/>
      <c r="H105" s="118"/>
      <c r="I105" s="118"/>
      <c r="J105" s="119">
        <f>J286</f>
        <v>0</v>
      </c>
      <c r="L105" s="116"/>
    </row>
    <row r="106" spans="1:47" s="10" customFormat="1" ht="20" customHeight="1">
      <c r="B106" s="116"/>
      <c r="D106" s="117" t="s">
        <v>134</v>
      </c>
      <c r="E106" s="118"/>
      <c r="F106" s="118"/>
      <c r="G106" s="118"/>
      <c r="H106" s="118"/>
      <c r="I106" s="118"/>
      <c r="J106" s="119">
        <f>J306</f>
        <v>0</v>
      </c>
      <c r="L106" s="116"/>
    </row>
    <row r="107" spans="1:47" s="10" customFormat="1" ht="20" customHeight="1">
      <c r="B107" s="116"/>
      <c r="D107" s="117" t="s">
        <v>137</v>
      </c>
      <c r="E107" s="118"/>
      <c r="F107" s="118"/>
      <c r="G107" s="118"/>
      <c r="H107" s="118"/>
      <c r="I107" s="118"/>
      <c r="J107" s="119">
        <f>J309</f>
        <v>0</v>
      </c>
      <c r="L107" s="116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7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7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5" customHeight="1">
      <c r="A114" s="26"/>
      <c r="B114" s="27"/>
      <c r="C114" s="18" t="s">
        <v>140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12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6.5" customHeight="1">
      <c r="A117" s="26"/>
      <c r="B117" s="27"/>
      <c r="C117" s="26"/>
      <c r="D117" s="26"/>
      <c r="E117" s="217" t="str">
        <f>E7</f>
        <v>Obnova mestskej plavárne v Trebišove (stupeň PSP)</v>
      </c>
      <c r="F117" s="218"/>
      <c r="G117" s="218"/>
      <c r="H117" s="21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113</v>
      </c>
      <c r="L118" s="17"/>
    </row>
    <row r="119" spans="1:31" s="2" customFormat="1" ht="16.5" customHeight="1">
      <c r="A119" s="26"/>
      <c r="B119" s="27"/>
      <c r="C119" s="26"/>
      <c r="D119" s="26"/>
      <c r="E119" s="217" t="s">
        <v>114</v>
      </c>
      <c r="F119" s="216"/>
      <c r="G119" s="216"/>
      <c r="H119" s="21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115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1" t="str">
        <f>E11</f>
        <v>001.8 - 8. časť UVK</v>
      </c>
      <c r="F121" s="216"/>
      <c r="G121" s="216"/>
      <c r="H121" s="21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7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16</v>
      </c>
      <c r="D123" s="26"/>
      <c r="E123" s="26"/>
      <c r="F123" s="21" t="str">
        <f>F14</f>
        <v xml:space="preserve"> </v>
      </c>
      <c r="G123" s="26"/>
      <c r="H123" s="26"/>
      <c r="I123" s="23" t="s">
        <v>18</v>
      </c>
      <c r="J123" s="49" t="str">
        <f>IF(J14="","",J14)</f>
        <v>9. 8. 2019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43.25" customHeight="1">
      <c r="A125" s="26"/>
      <c r="B125" s="27"/>
      <c r="C125" s="23" t="s">
        <v>20</v>
      </c>
      <c r="D125" s="26"/>
      <c r="E125" s="26"/>
      <c r="F125" s="21" t="str">
        <f>E17</f>
        <v>mesto Trebišov</v>
      </c>
      <c r="G125" s="26"/>
      <c r="H125" s="26"/>
      <c r="I125" s="23" t="s">
        <v>26</v>
      </c>
      <c r="J125" s="24" t="str">
        <f>E23</f>
        <v>patrikpanda s.r.o., Ing.arch.Panda,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5" customHeight="1">
      <c r="A126" s="26"/>
      <c r="B126" s="27"/>
      <c r="C126" s="23" t="s">
        <v>24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2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141</v>
      </c>
      <c r="D128" s="123" t="s">
        <v>58</v>
      </c>
      <c r="E128" s="123" t="s">
        <v>54</v>
      </c>
      <c r="F128" s="123" t="s">
        <v>55</v>
      </c>
      <c r="G128" s="123" t="s">
        <v>142</v>
      </c>
      <c r="H128" s="123" t="s">
        <v>143</v>
      </c>
      <c r="I128" s="123" t="s">
        <v>144</v>
      </c>
      <c r="J128" s="124" t="s">
        <v>119</v>
      </c>
      <c r="K128" s="125" t="s">
        <v>145</v>
      </c>
      <c r="L128" s="126"/>
      <c r="M128" s="56" t="s">
        <v>1</v>
      </c>
      <c r="N128" s="57" t="s">
        <v>37</v>
      </c>
      <c r="O128" s="57" t="s">
        <v>146</v>
      </c>
      <c r="P128" s="57" t="s">
        <v>147</v>
      </c>
      <c r="Q128" s="57" t="s">
        <v>148</v>
      </c>
      <c r="R128" s="57" t="s">
        <v>149</v>
      </c>
      <c r="S128" s="57" t="s">
        <v>150</v>
      </c>
      <c r="T128" s="58" t="s">
        <v>151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3" customHeight="1">
      <c r="A129" s="26"/>
      <c r="B129" s="27"/>
      <c r="C129" s="63" t="s">
        <v>120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</f>
        <v>685.37275000000011</v>
      </c>
      <c r="Q129" s="60"/>
      <c r="R129" s="128">
        <f>R130</f>
        <v>5.57539672496</v>
      </c>
      <c r="S129" s="60"/>
      <c r="T129" s="129">
        <f>T130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121</v>
      </c>
      <c r="BK129" s="130">
        <f>BK130</f>
        <v>0</v>
      </c>
    </row>
    <row r="130" spans="1:65" s="12" customFormat="1" ht="26" customHeight="1">
      <c r="B130" s="131"/>
      <c r="D130" s="132" t="s">
        <v>72</v>
      </c>
      <c r="E130" s="133" t="s">
        <v>334</v>
      </c>
      <c r="F130" s="133" t="s">
        <v>335</v>
      </c>
      <c r="J130" s="134">
        <f>BK130</f>
        <v>0</v>
      </c>
      <c r="L130" s="131"/>
      <c r="M130" s="135"/>
      <c r="N130" s="136"/>
      <c r="O130" s="136"/>
      <c r="P130" s="137">
        <f>P131+P149+P159+P182+P201+P286+P306+P309</f>
        <v>685.37275000000011</v>
      </c>
      <c r="Q130" s="136"/>
      <c r="R130" s="137">
        <f>R131+R149+R159+R182+R201+R286+R306+R309</f>
        <v>5.57539672496</v>
      </c>
      <c r="S130" s="136"/>
      <c r="T130" s="138">
        <f>T131+T149+T159+T182+T201+T286+T306+T309</f>
        <v>0</v>
      </c>
      <c r="AR130" s="132" t="s">
        <v>86</v>
      </c>
      <c r="AT130" s="139" t="s">
        <v>72</v>
      </c>
      <c r="AU130" s="139" t="s">
        <v>73</v>
      </c>
      <c r="AY130" s="132" t="s">
        <v>154</v>
      </c>
      <c r="BK130" s="140">
        <f>BK131+BK149+BK159+BK182+BK201+BK286+BK306+BK309</f>
        <v>0</v>
      </c>
    </row>
    <row r="131" spans="1:65" s="12" customFormat="1" ht="23" customHeight="1">
      <c r="B131" s="131"/>
      <c r="D131" s="132" t="s">
        <v>72</v>
      </c>
      <c r="E131" s="141" t="s">
        <v>353</v>
      </c>
      <c r="F131" s="141" t="s">
        <v>354</v>
      </c>
      <c r="J131" s="142">
        <f>BK131</f>
        <v>0</v>
      </c>
      <c r="L131" s="131"/>
      <c r="M131" s="135"/>
      <c r="N131" s="136"/>
      <c r="O131" s="136"/>
      <c r="P131" s="137">
        <f>SUM(P132:P148)</f>
        <v>0</v>
      </c>
      <c r="Q131" s="136"/>
      <c r="R131" s="137">
        <f>SUM(R132:R148)</f>
        <v>0.19853999999999988</v>
      </c>
      <c r="S131" s="136"/>
      <c r="T131" s="138">
        <f>SUM(T132:T148)</f>
        <v>0</v>
      </c>
      <c r="AR131" s="132" t="s">
        <v>86</v>
      </c>
      <c r="AT131" s="139" t="s">
        <v>72</v>
      </c>
      <c r="AU131" s="139" t="s">
        <v>80</v>
      </c>
      <c r="AY131" s="132" t="s">
        <v>154</v>
      </c>
      <c r="BK131" s="140">
        <f>SUM(BK132:BK148)</f>
        <v>0</v>
      </c>
    </row>
    <row r="132" spans="1:65" s="2" customFormat="1" ht="16.5" customHeight="1">
      <c r="A132" s="26"/>
      <c r="B132" s="143"/>
      <c r="C132" s="144" t="s">
        <v>80</v>
      </c>
      <c r="D132" s="144" t="s">
        <v>157</v>
      </c>
      <c r="E132" s="145" t="s">
        <v>1874</v>
      </c>
      <c r="F132" s="146" t="s">
        <v>1875</v>
      </c>
      <c r="G132" s="147" t="s">
        <v>170</v>
      </c>
      <c r="H132" s="148">
        <v>3</v>
      </c>
      <c r="I132" s="148"/>
      <c r="J132" s="148"/>
      <c r="K132" s="149"/>
      <c r="L132" s="27"/>
      <c r="M132" s="150" t="s">
        <v>1</v>
      </c>
      <c r="N132" s="151" t="s">
        <v>39</v>
      </c>
      <c r="O132" s="152">
        <v>0</v>
      </c>
      <c r="P132" s="152">
        <f t="shared" ref="P132:P148" si="0">O132*H132</f>
        <v>0</v>
      </c>
      <c r="Q132" s="152">
        <v>1.9000000000000001E-4</v>
      </c>
      <c r="R132" s="152">
        <f t="shared" ref="R132:R148" si="1">Q132*H132</f>
        <v>5.6999999999999998E-4</v>
      </c>
      <c r="S132" s="152">
        <v>0</v>
      </c>
      <c r="T132" s="153">
        <f t="shared" ref="T132:T148" si="2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4" t="s">
        <v>209</v>
      </c>
      <c r="AT132" s="154" t="s">
        <v>157</v>
      </c>
      <c r="AU132" s="154" t="s">
        <v>86</v>
      </c>
      <c r="AY132" s="14" t="s">
        <v>154</v>
      </c>
      <c r="BE132" s="155">
        <f t="shared" ref="BE132:BE148" si="3">IF(N132="základná",J132,0)</f>
        <v>0</v>
      </c>
      <c r="BF132" s="155">
        <f t="shared" ref="BF132:BF148" si="4">IF(N132="znížená",J132,0)</f>
        <v>0</v>
      </c>
      <c r="BG132" s="155">
        <f t="shared" ref="BG132:BG148" si="5">IF(N132="zákl. prenesená",J132,0)</f>
        <v>0</v>
      </c>
      <c r="BH132" s="155">
        <f t="shared" ref="BH132:BH148" si="6">IF(N132="zníž. prenesená",J132,0)</f>
        <v>0</v>
      </c>
      <c r="BI132" s="155">
        <f t="shared" ref="BI132:BI148" si="7">IF(N132="nulová",J132,0)</f>
        <v>0</v>
      </c>
      <c r="BJ132" s="14" t="s">
        <v>86</v>
      </c>
      <c r="BK132" s="156">
        <f t="shared" ref="BK132:BK148" si="8">ROUND(I132*H132,3)</f>
        <v>0</v>
      </c>
      <c r="BL132" s="14" t="s">
        <v>209</v>
      </c>
      <c r="BM132" s="154" t="s">
        <v>86</v>
      </c>
    </row>
    <row r="133" spans="1:65" s="2" customFormat="1" ht="16.5" customHeight="1">
      <c r="A133" s="26"/>
      <c r="B133" s="143"/>
      <c r="C133" s="157" t="s">
        <v>86</v>
      </c>
      <c r="D133" s="157" t="s">
        <v>229</v>
      </c>
      <c r="E133" s="158" t="s">
        <v>1876</v>
      </c>
      <c r="F133" s="159" t="s">
        <v>2562</v>
      </c>
      <c r="G133" s="160" t="s">
        <v>170</v>
      </c>
      <c r="H133" s="161">
        <v>3</v>
      </c>
      <c r="I133" s="161"/>
      <c r="J133" s="161"/>
      <c r="K133" s="162"/>
      <c r="L133" s="163"/>
      <c r="M133" s="164" t="s">
        <v>1</v>
      </c>
      <c r="N133" s="165" t="s">
        <v>39</v>
      </c>
      <c r="O133" s="152">
        <v>0</v>
      </c>
      <c r="P133" s="152">
        <f t="shared" si="0"/>
        <v>0</v>
      </c>
      <c r="Q133" s="152">
        <v>1.1199999999999999E-3</v>
      </c>
      <c r="R133" s="152">
        <f t="shared" si="1"/>
        <v>3.3599999999999997E-3</v>
      </c>
      <c r="S133" s="152">
        <v>0</v>
      </c>
      <c r="T133" s="153">
        <f t="shared" si="2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4" t="s">
        <v>275</v>
      </c>
      <c r="AT133" s="154" t="s">
        <v>229</v>
      </c>
      <c r="AU133" s="154" t="s">
        <v>86</v>
      </c>
      <c r="AY133" s="14" t="s">
        <v>154</v>
      </c>
      <c r="BE133" s="155">
        <f t="shared" si="3"/>
        <v>0</v>
      </c>
      <c r="BF133" s="155">
        <f t="shared" si="4"/>
        <v>0</v>
      </c>
      <c r="BG133" s="155">
        <f t="shared" si="5"/>
        <v>0</v>
      </c>
      <c r="BH133" s="155">
        <f t="shared" si="6"/>
        <v>0</v>
      </c>
      <c r="BI133" s="155">
        <f t="shared" si="7"/>
        <v>0</v>
      </c>
      <c r="BJ133" s="14" t="s">
        <v>86</v>
      </c>
      <c r="BK133" s="156">
        <f t="shared" si="8"/>
        <v>0</v>
      </c>
      <c r="BL133" s="14" t="s">
        <v>209</v>
      </c>
      <c r="BM133" s="154" t="s">
        <v>160</v>
      </c>
    </row>
    <row r="134" spans="1:65" s="2" customFormat="1" ht="16.5" customHeight="1">
      <c r="A134" s="26"/>
      <c r="B134" s="143"/>
      <c r="C134" s="144" t="s">
        <v>155</v>
      </c>
      <c r="D134" s="144" t="s">
        <v>157</v>
      </c>
      <c r="E134" s="145" t="s">
        <v>1877</v>
      </c>
      <c r="F134" s="146" t="s">
        <v>1878</v>
      </c>
      <c r="G134" s="147" t="s">
        <v>175</v>
      </c>
      <c r="H134" s="148">
        <v>70</v>
      </c>
      <c r="I134" s="148"/>
      <c r="J134" s="148"/>
      <c r="K134" s="149"/>
      <c r="L134" s="27"/>
      <c r="M134" s="150" t="s">
        <v>1</v>
      </c>
      <c r="N134" s="151" t="s">
        <v>39</v>
      </c>
      <c r="O134" s="152">
        <v>0</v>
      </c>
      <c r="P134" s="152">
        <f t="shared" si="0"/>
        <v>0</v>
      </c>
      <c r="Q134" s="152">
        <v>0</v>
      </c>
      <c r="R134" s="152">
        <f t="shared" si="1"/>
        <v>0</v>
      </c>
      <c r="S134" s="152">
        <v>0</v>
      </c>
      <c r="T134" s="153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4" t="s">
        <v>209</v>
      </c>
      <c r="AT134" s="154" t="s">
        <v>157</v>
      </c>
      <c r="AU134" s="154" t="s">
        <v>86</v>
      </c>
      <c r="AY134" s="14" t="s">
        <v>154</v>
      </c>
      <c r="BE134" s="155">
        <f t="shared" si="3"/>
        <v>0</v>
      </c>
      <c r="BF134" s="155">
        <f t="shared" si="4"/>
        <v>0</v>
      </c>
      <c r="BG134" s="155">
        <f t="shared" si="5"/>
        <v>0</v>
      </c>
      <c r="BH134" s="155">
        <f t="shared" si="6"/>
        <v>0</v>
      </c>
      <c r="BI134" s="155">
        <f t="shared" si="7"/>
        <v>0</v>
      </c>
      <c r="BJ134" s="14" t="s">
        <v>86</v>
      </c>
      <c r="BK134" s="156">
        <f t="shared" si="8"/>
        <v>0</v>
      </c>
      <c r="BL134" s="14" t="s">
        <v>209</v>
      </c>
      <c r="BM134" s="154" t="s">
        <v>172</v>
      </c>
    </row>
    <row r="135" spans="1:65" s="2" customFormat="1" ht="16.5" customHeight="1">
      <c r="A135" s="26"/>
      <c r="B135" s="143"/>
      <c r="C135" s="157" t="s">
        <v>160</v>
      </c>
      <c r="D135" s="157" t="s">
        <v>229</v>
      </c>
      <c r="E135" s="158" t="s">
        <v>1879</v>
      </c>
      <c r="F135" s="159" t="s">
        <v>2563</v>
      </c>
      <c r="G135" s="160" t="s">
        <v>175</v>
      </c>
      <c r="H135" s="161">
        <v>70</v>
      </c>
      <c r="I135" s="161"/>
      <c r="J135" s="161"/>
      <c r="K135" s="162"/>
      <c r="L135" s="163"/>
      <c r="M135" s="164" t="s">
        <v>1</v>
      </c>
      <c r="N135" s="165" t="s">
        <v>39</v>
      </c>
      <c r="O135" s="152">
        <v>0</v>
      </c>
      <c r="P135" s="152">
        <f t="shared" si="0"/>
        <v>0</v>
      </c>
      <c r="Q135" s="152">
        <v>4.0000000000000003E-5</v>
      </c>
      <c r="R135" s="152">
        <f t="shared" si="1"/>
        <v>2.8000000000000004E-3</v>
      </c>
      <c r="S135" s="152">
        <v>0</v>
      </c>
      <c r="T135" s="153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4" t="s">
        <v>275</v>
      </c>
      <c r="AT135" s="154" t="s">
        <v>229</v>
      </c>
      <c r="AU135" s="154" t="s">
        <v>86</v>
      </c>
      <c r="AY135" s="14" t="s">
        <v>154</v>
      </c>
      <c r="BE135" s="155">
        <f t="shared" si="3"/>
        <v>0</v>
      </c>
      <c r="BF135" s="155">
        <f t="shared" si="4"/>
        <v>0</v>
      </c>
      <c r="BG135" s="155">
        <f t="shared" si="5"/>
        <v>0</v>
      </c>
      <c r="BH135" s="155">
        <f t="shared" si="6"/>
        <v>0</v>
      </c>
      <c r="BI135" s="155">
        <f t="shared" si="7"/>
        <v>0</v>
      </c>
      <c r="BJ135" s="14" t="s">
        <v>86</v>
      </c>
      <c r="BK135" s="156">
        <f t="shared" si="8"/>
        <v>0</v>
      </c>
      <c r="BL135" s="14" t="s">
        <v>209</v>
      </c>
      <c r="BM135" s="154" t="s">
        <v>181</v>
      </c>
    </row>
    <row r="136" spans="1:65" s="2" customFormat="1" ht="16.5" customHeight="1">
      <c r="A136" s="26"/>
      <c r="B136" s="143"/>
      <c r="C136" s="144" t="s">
        <v>168</v>
      </c>
      <c r="D136" s="144" t="s">
        <v>157</v>
      </c>
      <c r="E136" s="145" t="s">
        <v>1880</v>
      </c>
      <c r="F136" s="146" t="s">
        <v>1881</v>
      </c>
      <c r="G136" s="147" t="s">
        <v>175</v>
      </c>
      <c r="H136" s="148">
        <v>265</v>
      </c>
      <c r="I136" s="148"/>
      <c r="J136" s="148"/>
      <c r="K136" s="149"/>
      <c r="L136" s="27"/>
      <c r="M136" s="150" t="s">
        <v>1</v>
      </c>
      <c r="N136" s="151" t="s">
        <v>39</v>
      </c>
      <c r="O136" s="152">
        <v>0</v>
      </c>
      <c r="P136" s="152">
        <f t="shared" si="0"/>
        <v>0</v>
      </c>
      <c r="Q136" s="152">
        <v>4.2796226415094297E-4</v>
      </c>
      <c r="R136" s="152">
        <f t="shared" si="1"/>
        <v>0.11340999999999989</v>
      </c>
      <c r="S136" s="152">
        <v>0</v>
      </c>
      <c r="T136" s="153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4" t="s">
        <v>209</v>
      </c>
      <c r="AT136" s="154" t="s">
        <v>157</v>
      </c>
      <c r="AU136" s="154" t="s">
        <v>86</v>
      </c>
      <c r="AY136" s="14" t="s">
        <v>154</v>
      </c>
      <c r="BE136" s="155">
        <f t="shared" si="3"/>
        <v>0</v>
      </c>
      <c r="BF136" s="155">
        <f t="shared" si="4"/>
        <v>0</v>
      </c>
      <c r="BG136" s="155">
        <f t="shared" si="5"/>
        <v>0</v>
      </c>
      <c r="BH136" s="155">
        <f t="shared" si="6"/>
        <v>0</v>
      </c>
      <c r="BI136" s="155">
        <f t="shared" si="7"/>
        <v>0</v>
      </c>
      <c r="BJ136" s="14" t="s">
        <v>86</v>
      </c>
      <c r="BK136" s="156">
        <f t="shared" si="8"/>
        <v>0</v>
      </c>
      <c r="BL136" s="14" t="s">
        <v>209</v>
      </c>
      <c r="BM136" s="154" t="s">
        <v>189</v>
      </c>
    </row>
    <row r="137" spans="1:65" s="2" customFormat="1" ht="24" customHeight="1">
      <c r="A137" s="26"/>
      <c r="B137" s="143"/>
      <c r="C137" s="157" t="s">
        <v>172</v>
      </c>
      <c r="D137" s="157" t="s">
        <v>229</v>
      </c>
      <c r="E137" s="158" t="s">
        <v>1882</v>
      </c>
      <c r="F137" s="159" t="s">
        <v>2564</v>
      </c>
      <c r="G137" s="160" t="s">
        <v>175</v>
      </c>
      <c r="H137" s="161">
        <v>225</v>
      </c>
      <c r="I137" s="161"/>
      <c r="J137" s="161"/>
      <c r="K137" s="162"/>
      <c r="L137" s="163"/>
      <c r="M137" s="164" t="s">
        <v>1</v>
      </c>
      <c r="N137" s="165" t="s">
        <v>39</v>
      </c>
      <c r="O137" s="152">
        <v>0</v>
      </c>
      <c r="P137" s="152">
        <f t="shared" si="0"/>
        <v>0</v>
      </c>
      <c r="Q137" s="152">
        <v>2.0000000000000002E-5</v>
      </c>
      <c r="R137" s="152">
        <f t="shared" si="1"/>
        <v>4.5000000000000005E-3</v>
      </c>
      <c r="S137" s="152">
        <v>0</v>
      </c>
      <c r="T137" s="15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4" t="s">
        <v>275</v>
      </c>
      <c r="AT137" s="154" t="s">
        <v>229</v>
      </c>
      <c r="AU137" s="154" t="s">
        <v>86</v>
      </c>
      <c r="AY137" s="14" t="s">
        <v>154</v>
      </c>
      <c r="BE137" s="155">
        <f t="shared" si="3"/>
        <v>0</v>
      </c>
      <c r="BF137" s="155">
        <f t="shared" si="4"/>
        <v>0</v>
      </c>
      <c r="BG137" s="155">
        <f t="shared" si="5"/>
        <v>0</v>
      </c>
      <c r="BH137" s="155">
        <f t="shared" si="6"/>
        <v>0</v>
      </c>
      <c r="BI137" s="155">
        <f t="shared" si="7"/>
        <v>0</v>
      </c>
      <c r="BJ137" s="14" t="s">
        <v>86</v>
      </c>
      <c r="BK137" s="156">
        <f t="shared" si="8"/>
        <v>0</v>
      </c>
      <c r="BL137" s="14" t="s">
        <v>209</v>
      </c>
      <c r="BM137" s="154" t="s">
        <v>196</v>
      </c>
    </row>
    <row r="138" spans="1:65" s="2" customFormat="1" ht="16.5" customHeight="1">
      <c r="A138" s="26"/>
      <c r="B138" s="143"/>
      <c r="C138" s="157" t="s">
        <v>177</v>
      </c>
      <c r="D138" s="157" t="s">
        <v>229</v>
      </c>
      <c r="E138" s="158" t="s">
        <v>1883</v>
      </c>
      <c r="F138" s="159" t="s">
        <v>2565</v>
      </c>
      <c r="G138" s="160" t="s">
        <v>175</v>
      </c>
      <c r="H138" s="161">
        <v>40</v>
      </c>
      <c r="I138" s="161"/>
      <c r="J138" s="161"/>
      <c r="K138" s="162"/>
      <c r="L138" s="163"/>
      <c r="M138" s="164" t="s">
        <v>1</v>
      </c>
      <c r="N138" s="165" t="s">
        <v>39</v>
      </c>
      <c r="O138" s="152">
        <v>0</v>
      </c>
      <c r="P138" s="152">
        <f t="shared" si="0"/>
        <v>0</v>
      </c>
      <c r="Q138" s="152">
        <v>8.0000000000000007E-5</v>
      </c>
      <c r="R138" s="152">
        <f t="shared" si="1"/>
        <v>3.2000000000000002E-3</v>
      </c>
      <c r="S138" s="152">
        <v>0</v>
      </c>
      <c r="T138" s="15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4" t="s">
        <v>275</v>
      </c>
      <c r="AT138" s="154" t="s">
        <v>229</v>
      </c>
      <c r="AU138" s="154" t="s">
        <v>86</v>
      </c>
      <c r="AY138" s="14" t="s">
        <v>154</v>
      </c>
      <c r="BE138" s="155">
        <f t="shared" si="3"/>
        <v>0</v>
      </c>
      <c r="BF138" s="155">
        <f t="shared" si="4"/>
        <v>0</v>
      </c>
      <c r="BG138" s="155">
        <f t="shared" si="5"/>
        <v>0</v>
      </c>
      <c r="BH138" s="155">
        <f t="shared" si="6"/>
        <v>0</v>
      </c>
      <c r="BI138" s="155">
        <f t="shared" si="7"/>
        <v>0</v>
      </c>
      <c r="BJ138" s="14" t="s">
        <v>86</v>
      </c>
      <c r="BK138" s="156">
        <f t="shared" si="8"/>
        <v>0</v>
      </c>
      <c r="BL138" s="14" t="s">
        <v>209</v>
      </c>
      <c r="BM138" s="154" t="s">
        <v>202</v>
      </c>
    </row>
    <row r="139" spans="1:65" s="2" customFormat="1" ht="16.5" customHeight="1">
      <c r="A139" s="26"/>
      <c r="B139" s="143"/>
      <c r="C139" s="144" t="s">
        <v>181</v>
      </c>
      <c r="D139" s="144" t="s">
        <v>157</v>
      </c>
      <c r="E139" s="145" t="s">
        <v>1884</v>
      </c>
      <c r="F139" s="146" t="s">
        <v>1885</v>
      </c>
      <c r="G139" s="147" t="s">
        <v>175</v>
      </c>
      <c r="H139" s="148">
        <v>100</v>
      </c>
      <c r="I139" s="148"/>
      <c r="J139" s="148"/>
      <c r="K139" s="149"/>
      <c r="L139" s="27"/>
      <c r="M139" s="150" t="s">
        <v>1</v>
      </c>
      <c r="N139" s="151" t="s">
        <v>39</v>
      </c>
      <c r="O139" s="152">
        <v>0</v>
      </c>
      <c r="P139" s="152">
        <f t="shared" si="0"/>
        <v>0</v>
      </c>
      <c r="Q139" s="152">
        <v>4.0000000000000003E-5</v>
      </c>
      <c r="R139" s="152">
        <f t="shared" si="1"/>
        <v>4.0000000000000001E-3</v>
      </c>
      <c r="S139" s="152">
        <v>0</v>
      </c>
      <c r="T139" s="15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4" t="s">
        <v>209</v>
      </c>
      <c r="AT139" s="154" t="s">
        <v>157</v>
      </c>
      <c r="AU139" s="154" t="s">
        <v>86</v>
      </c>
      <c r="AY139" s="14" t="s">
        <v>154</v>
      </c>
      <c r="BE139" s="155">
        <f t="shared" si="3"/>
        <v>0</v>
      </c>
      <c r="BF139" s="155">
        <f t="shared" si="4"/>
        <v>0</v>
      </c>
      <c r="BG139" s="155">
        <f t="shared" si="5"/>
        <v>0</v>
      </c>
      <c r="BH139" s="155">
        <f t="shared" si="6"/>
        <v>0</v>
      </c>
      <c r="BI139" s="155">
        <f t="shared" si="7"/>
        <v>0</v>
      </c>
      <c r="BJ139" s="14" t="s">
        <v>86</v>
      </c>
      <c r="BK139" s="156">
        <f t="shared" si="8"/>
        <v>0</v>
      </c>
      <c r="BL139" s="14" t="s">
        <v>209</v>
      </c>
      <c r="BM139" s="154" t="s">
        <v>209</v>
      </c>
    </row>
    <row r="140" spans="1:65" s="2" customFormat="1" ht="16.5" customHeight="1">
      <c r="A140" s="26"/>
      <c r="B140" s="143"/>
      <c r="C140" s="157" t="s">
        <v>184</v>
      </c>
      <c r="D140" s="157" t="s">
        <v>229</v>
      </c>
      <c r="E140" s="158" t="s">
        <v>1886</v>
      </c>
      <c r="F140" s="159" t="s">
        <v>2566</v>
      </c>
      <c r="G140" s="160" t="s">
        <v>175</v>
      </c>
      <c r="H140" s="161">
        <v>100</v>
      </c>
      <c r="I140" s="161"/>
      <c r="J140" s="161"/>
      <c r="K140" s="162"/>
      <c r="L140" s="163"/>
      <c r="M140" s="164" t="s">
        <v>1</v>
      </c>
      <c r="N140" s="165" t="s">
        <v>39</v>
      </c>
      <c r="O140" s="152">
        <v>0</v>
      </c>
      <c r="P140" s="152">
        <f t="shared" si="0"/>
        <v>0</v>
      </c>
      <c r="Q140" s="152">
        <v>4.0000000000000003E-5</v>
      </c>
      <c r="R140" s="152">
        <f t="shared" si="1"/>
        <v>4.0000000000000001E-3</v>
      </c>
      <c r="S140" s="152">
        <v>0</v>
      </c>
      <c r="T140" s="15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275</v>
      </c>
      <c r="AT140" s="154" t="s">
        <v>229</v>
      </c>
      <c r="AU140" s="154" t="s">
        <v>86</v>
      </c>
      <c r="AY140" s="14" t="s">
        <v>154</v>
      </c>
      <c r="BE140" s="155">
        <f t="shared" si="3"/>
        <v>0</v>
      </c>
      <c r="BF140" s="155">
        <f t="shared" si="4"/>
        <v>0</v>
      </c>
      <c r="BG140" s="155">
        <f t="shared" si="5"/>
        <v>0</v>
      </c>
      <c r="BH140" s="155">
        <f t="shared" si="6"/>
        <v>0</v>
      </c>
      <c r="BI140" s="155">
        <f t="shared" si="7"/>
        <v>0</v>
      </c>
      <c r="BJ140" s="14" t="s">
        <v>86</v>
      </c>
      <c r="BK140" s="156">
        <f t="shared" si="8"/>
        <v>0</v>
      </c>
      <c r="BL140" s="14" t="s">
        <v>209</v>
      </c>
      <c r="BM140" s="154" t="s">
        <v>217</v>
      </c>
    </row>
    <row r="141" spans="1:65" s="2" customFormat="1" ht="16.5" customHeight="1">
      <c r="A141" s="26"/>
      <c r="B141" s="143"/>
      <c r="C141" s="144" t="s">
        <v>189</v>
      </c>
      <c r="D141" s="144" t="s">
        <v>157</v>
      </c>
      <c r="E141" s="145" t="s">
        <v>1887</v>
      </c>
      <c r="F141" s="146" t="s">
        <v>1888</v>
      </c>
      <c r="G141" s="147" t="s">
        <v>175</v>
      </c>
      <c r="H141" s="148">
        <v>210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</v>
      </c>
      <c r="P141" s="152">
        <f t="shared" si="0"/>
        <v>0</v>
      </c>
      <c r="Q141" s="152">
        <v>4.0000000000000003E-5</v>
      </c>
      <c r="R141" s="152">
        <f t="shared" si="1"/>
        <v>8.4000000000000012E-3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209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209</v>
      </c>
      <c r="BM141" s="154" t="s">
        <v>7</v>
      </c>
    </row>
    <row r="142" spans="1:65" s="2" customFormat="1" ht="16.5" customHeight="1">
      <c r="A142" s="26"/>
      <c r="B142" s="143"/>
      <c r="C142" s="157" t="s">
        <v>193</v>
      </c>
      <c r="D142" s="157" t="s">
        <v>229</v>
      </c>
      <c r="E142" s="158" t="s">
        <v>1889</v>
      </c>
      <c r="F142" s="159" t="s">
        <v>2567</v>
      </c>
      <c r="G142" s="160" t="s">
        <v>175</v>
      </c>
      <c r="H142" s="161">
        <v>210</v>
      </c>
      <c r="I142" s="161"/>
      <c r="J142" s="161"/>
      <c r="K142" s="162"/>
      <c r="L142" s="163"/>
      <c r="M142" s="164" t="s">
        <v>1</v>
      </c>
      <c r="N142" s="165" t="s">
        <v>39</v>
      </c>
      <c r="O142" s="152">
        <v>0</v>
      </c>
      <c r="P142" s="152">
        <f t="shared" si="0"/>
        <v>0</v>
      </c>
      <c r="Q142" s="152">
        <v>1.8000000000000001E-4</v>
      </c>
      <c r="R142" s="152">
        <f t="shared" si="1"/>
        <v>3.78E-2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275</v>
      </c>
      <c r="AT142" s="154" t="s">
        <v>229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209</v>
      </c>
      <c r="BM142" s="154" t="s">
        <v>234</v>
      </c>
    </row>
    <row r="143" spans="1:65" s="2" customFormat="1" ht="16.5" customHeight="1">
      <c r="A143" s="26"/>
      <c r="B143" s="143"/>
      <c r="C143" s="144" t="s">
        <v>196</v>
      </c>
      <c r="D143" s="144" t="s">
        <v>157</v>
      </c>
      <c r="E143" s="145" t="s">
        <v>1890</v>
      </c>
      <c r="F143" s="146" t="s">
        <v>1891</v>
      </c>
      <c r="G143" s="147" t="s">
        <v>175</v>
      </c>
      <c r="H143" s="148">
        <v>310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</v>
      </c>
      <c r="P143" s="152">
        <f t="shared" si="0"/>
        <v>0</v>
      </c>
      <c r="Q143" s="152">
        <v>5.0000000000000002E-5</v>
      </c>
      <c r="R143" s="152">
        <f t="shared" si="1"/>
        <v>1.55E-2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209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209</v>
      </c>
      <c r="BM143" s="154" t="s">
        <v>242</v>
      </c>
    </row>
    <row r="144" spans="1:65" s="2" customFormat="1" ht="16.5" customHeight="1">
      <c r="A144" s="26"/>
      <c r="B144" s="143"/>
      <c r="C144" s="157" t="s">
        <v>199</v>
      </c>
      <c r="D144" s="157" t="s">
        <v>229</v>
      </c>
      <c r="E144" s="158" t="s">
        <v>1892</v>
      </c>
      <c r="F144" s="159" t="s">
        <v>2568</v>
      </c>
      <c r="G144" s="160" t="s">
        <v>1893</v>
      </c>
      <c r="H144" s="161">
        <v>270</v>
      </c>
      <c r="I144" s="161"/>
      <c r="J144" s="161"/>
      <c r="K144" s="162"/>
      <c r="L144" s="163"/>
      <c r="M144" s="164" t="s">
        <v>1</v>
      </c>
      <c r="N144" s="165" t="s">
        <v>39</v>
      </c>
      <c r="O144" s="152">
        <v>0</v>
      </c>
      <c r="P144" s="152">
        <f t="shared" si="0"/>
        <v>0</v>
      </c>
      <c r="Q144" s="152">
        <v>0</v>
      </c>
      <c r="R144" s="152">
        <f t="shared" si="1"/>
        <v>0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275</v>
      </c>
      <c r="AT144" s="154" t="s">
        <v>229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209</v>
      </c>
      <c r="BM144" s="154" t="s">
        <v>251</v>
      </c>
    </row>
    <row r="145" spans="1:65" s="2" customFormat="1" ht="16.5" customHeight="1">
      <c r="A145" s="26"/>
      <c r="B145" s="143"/>
      <c r="C145" s="157" t="s">
        <v>202</v>
      </c>
      <c r="D145" s="157" t="s">
        <v>229</v>
      </c>
      <c r="E145" s="158" t="s">
        <v>1894</v>
      </c>
      <c r="F145" s="159" t="s">
        <v>2569</v>
      </c>
      <c r="G145" s="160" t="s">
        <v>1893</v>
      </c>
      <c r="H145" s="161">
        <v>40</v>
      </c>
      <c r="I145" s="161"/>
      <c r="J145" s="161"/>
      <c r="K145" s="162"/>
      <c r="L145" s="163"/>
      <c r="M145" s="164" t="s">
        <v>1</v>
      </c>
      <c r="N145" s="165" t="s">
        <v>39</v>
      </c>
      <c r="O145" s="152">
        <v>0</v>
      </c>
      <c r="P145" s="152">
        <f t="shared" si="0"/>
        <v>0</v>
      </c>
      <c r="Q145" s="152">
        <v>0</v>
      </c>
      <c r="R145" s="152">
        <f t="shared" si="1"/>
        <v>0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275</v>
      </c>
      <c r="AT145" s="154" t="s">
        <v>229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209</v>
      </c>
      <c r="BM145" s="154" t="s">
        <v>259</v>
      </c>
    </row>
    <row r="146" spans="1:65" s="2" customFormat="1" ht="16.5" customHeight="1">
      <c r="A146" s="26"/>
      <c r="B146" s="143"/>
      <c r="C146" s="144" t="s">
        <v>205</v>
      </c>
      <c r="D146" s="144" t="s">
        <v>157</v>
      </c>
      <c r="E146" s="145" t="s">
        <v>1895</v>
      </c>
      <c r="F146" s="146" t="s">
        <v>2570</v>
      </c>
      <c r="G146" s="147" t="s">
        <v>175</v>
      </c>
      <c r="H146" s="148">
        <v>20</v>
      </c>
      <c r="I146" s="148"/>
      <c r="J146" s="148"/>
      <c r="K146" s="149"/>
      <c r="L146" s="27"/>
      <c r="M146" s="150" t="s">
        <v>1</v>
      </c>
      <c r="N146" s="151" t="s">
        <v>39</v>
      </c>
      <c r="O146" s="152">
        <v>0</v>
      </c>
      <c r="P146" s="152">
        <f t="shared" si="0"/>
        <v>0</v>
      </c>
      <c r="Q146" s="152">
        <v>5.0000000000000002E-5</v>
      </c>
      <c r="R146" s="152">
        <f t="shared" si="1"/>
        <v>1E-3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209</v>
      </c>
      <c r="AT146" s="154" t="s">
        <v>157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209</v>
      </c>
      <c r="BM146" s="154" t="s">
        <v>267</v>
      </c>
    </row>
    <row r="147" spans="1:65" s="2" customFormat="1" ht="16.5" customHeight="1">
      <c r="A147" s="26"/>
      <c r="B147" s="143"/>
      <c r="C147" s="157" t="s">
        <v>209</v>
      </c>
      <c r="D147" s="157" t="s">
        <v>229</v>
      </c>
      <c r="E147" s="158" t="s">
        <v>1896</v>
      </c>
      <c r="F147" s="159" t="s">
        <v>2571</v>
      </c>
      <c r="G147" s="160" t="s">
        <v>1893</v>
      </c>
      <c r="H147" s="161">
        <v>20</v>
      </c>
      <c r="I147" s="161"/>
      <c r="J147" s="161"/>
      <c r="K147" s="162"/>
      <c r="L147" s="163"/>
      <c r="M147" s="164" t="s">
        <v>1</v>
      </c>
      <c r="N147" s="165" t="s">
        <v>39</v>
      </c>
      <c r="O147" s="152">
        <v>0</v>
      </c>
      <c r="P147" s="152">
        <f t="shared" si="0"/>
        <v>0</v>
      </c>
      <c r="Q147" s="152">
        <v>0</v>
      </c>
      <c r="R147" s="152">
        <f t="shared" si="1"/>
        <v>0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275</v>
      </c>
      <c r="AT147" s="154" t="s">
        <v>229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209</v>
      </c>
      <c r="BM147" s="154" t="s">
        <v>275</v>
      </c>
    </row>
    <row r="148" spans="1:65" s="2" customFormat="1" ht="24" customHeight="1">
      <c r="A148" s="26"/>
      <c r="B148" s="143"/>
      <c r="C148" s="144" t="s">
        <v>213</v>
      </c>
      <c r="D148" s="144" t="s">
        <v>157</v>
      </c>
      <c r="E148" s="145" t="s">
        <v>1897</v>
      </c>
      <c r="F148" s="146" t="s">
        <v>1898</v>
      </c>
      <c r="G148" s="147" t="s">
        <v>351</v>
      </c>
      <c r="H148" s="148">
        <v>56.774000000000001</v>
      </c>
      <c r="I148" s="148"/>
      <c r="J148" s="148"/>
      <c r="K148" s="149"/>
      <c r="L148" s="27"/>
      <c r="M148" s="150" t="s">
        <v>1</v>
      </c>
      <c r="N148" s="151" t="s">
        <v>39</v>
      </c>
      <c r="O148" s="152">
        <v>0</v>
      </c>
      <c r="P148" s="152">
        <f t="shared" si="0"/>
        <v>0</v>
      </c>
      <c r="Q148" s="152">
        <v>0</v>
      </c>
      <c r="R148" s="152">
        <f t="shared" si="1"/>
        <v>0</v>
      </c>
      <c r="S148" s="152">
        <v>0</v>
      </c>
      <c r="T148" s="15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209</v>
      </c>
      <c r="AT148" s="154" t="s">
        <v>157</v>
      </c>
      <c r="AU148" s="154" t="s">
        <v>86</v>
      </c>
      <c r="AY148" s="14" t="s">
        <v>154</v>
      </c>
      <c r="BE148" s="155">
        <f t="shared" si="3"/>
        <v>0</v>
      </c>
      <c r="BF148" s="155">
        <f t="shared" si="4"/>
        <v>0</v>
      </c>
      <c r="BG148" s="155">
        <f t="shared" si="5"/>
        <v>0</v>
      </c>
      <c r="BH148" s="155">
        <f t="shared" si="6"/>
        <v>0</v>
      </c>
      <c r="BI148" s="155">
        <f t="shared" si="7"/>
        <v>0</v>
      </c>
      <c r="BJ148" s="14" t="s">
        <v>86</v>
      </c>
      <c r="BK148" s="156">
        <f t="shared" si="8"/>
        <v>0</v>
      </c>
      <c r="BL148" s="14" t="s">
        <v>209</v>
      </c>
      <c r="BM148" s="154" t="s">
        <v>283</v>
      </c>
    </row>
    <row r="149" spans="1:65" s="12" customFormat="1" ht="23" customHeight="1">
      <c r="B149" s="131"/>
      <c r="D149" s="132" t="s">
        <v>72</v>
      </c>
      <c r="E149" s="141" t="s">
        <v>1899</v>
      </c>
      <c r="F149" s="141" t="s">
        <v>1900</v>
      </c>
      <c r="J149" s="142"/>
      <c r="L149" s="131"/>
      <c r="M149" s="135"/>
      <c r="N149" s="136"/>
      <c r="O149" s="136"/>
      <c r="P149" s="137">
        <f>SUM(P150:P158)</f>
        <v>0</v>
      </c>
      <c r="Q149" s="136"/>
      <c r="R149" s="137">
        <f>SUM(R150:R158)</f>
        <v>0</v>
      </c>
      <c r="S149" s="136"/>
      <c r="T149" s="138">
        <f>SUM(T150:T158)</f>
        <v>0</v>
      </c>
      <c r="AR149" s="132" t="s">
        <v>86</v>
      </c>
      <c r="AT149" s="139" t="s">
        <v>72</v>
      </c>
      <c r="AU149" s="139" t="s">
        <v>80</v>
      </c>
      <c r="AY149" s="132" t="s">
        <v>154</v>
      </c>
      <c r="BK149" s="140">
        <f>SUM(BK150:BK158)</f>
        <v>0</v>
      </c>
    </row>
    <row r="150" spans="1:65" s="2" customFormat="1" ht="24" customHeight="1">
      <c r="A150" s="26"/>
      <c r="B150" s="143"/>
      <c r="C150" s="144" t="s">
        <v>217</v>
      </c>
      <c r="D150" s="144" t="s">
        <v>157</v>
      </c>
      <c r="E150" s="145" t="s">
        <v>1901</v>
      </c>
      <c r="F150" s="146" t="s">
        <v>2572</v>
      </c>
      <c r="G150" s="147" t="s">
        <v>159</v>
      </c>
      <c r="H150" s="148">
        <v>1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0</v>
      </c>
      <c r="P150" s="152">
        <f t="shared" ref="P150:P158" si="9">O150*H150</f>
        <v>0</v>
      </c>
      <c r="Q150" s="152">
        <v>0</v>
      </c>
      <c r="R150" s="152">
        <f t="shared" ref="R150:R158" si="10">Q150*H150</f>
        <v>0</v>
      </c>
      <c r="S150" s="152">
        <v>0</v>
      </c>
      <c r="T150" s="153">
        <f t="shared" ref="T150:T158" si="11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209</v>
      </c>
      <c r="AT150" s="154" t="s">
        <v>157</v>
      </c>
      <c r="AU150" s="154" t="s">
        <v>86</v>
      </c>
      <c r="AY150" s="14" t="s">
        <v>154</v>
      </c>
      <c r="BE150" s="155">
        <f t="shared" ref="BE150:BE158" si="12">IF(N150="základná",J150,0)</f>
        <v>0</v>
      </c>
      <c r="BF150" s="155">
        <f t="shared" ref="BF150:BF158" si="13">IF(N150="znížená",J150,0)</f>
        <v>0</v>
      </c>
      <c r="BG150" s="155">
        <f t="shared" ref="BG150:BG158" si="14">IF(N150="zákl. prenesená",J150,0)</f>
        <v>0</v>
      </c>
      <c r="BH150" s="155">
        <f t="shared" ref="BH150:BH158" si="15">IF(N150="zníž. prenesená",J150,0)</f>
        <v>0</v>
      </c>
      <c r="BI150" s="155">
        <f t="shared" ref="BI150:BI158" si="16">IF(N150="nulová",J150,0)</f>
        <v>0</v>
      </c>
      <c r="BJ150" s="14" t="s">
        <v>86</v>
      </c>
      <c r="BK150" s="156">
        <f t="shared" ref="BK150:BK158" si="17">ROUND(I150*H150,3)</f>
        <v>0</v>
      </c>
      <c r="BL150" s="14" t="s">
        <v>209</v>
      </c>
      <c r="BM150" s="154" t="s">
        <v>291</v>
      </c>
    </row>
    <row r="151" spans="1:65" s="2" customFormat="1" ht="24" customHeight="1">
      <c r="A151" s="26"/>
      <c r="B151" s="143"/>
      <c r="C151" s="144" t="s">
        <v>221</v>
      </c>
      <c r="D151" s="144" t="s">
        <v>157</v>
      </c>
      <c r="E151" s="145" t="s">
        <v>1902</v>
      </c>
      <c r="F151" s="146" t="s">
        <v>1903</v>
      </c>
      <c r="G151" s="147" t="s">
        <v>159</v>
      </c>
      <c r="H151" s="148">
        <v>1</v>
      </c>
      <c r="I151" s="148"/>
      <c r="J151" s="148"/>
      <c r="K151" s="149"/>
      <c r="L151" s="27"/>
      <c r="M151" s="150" t="s">
        <v>1</v>
      </c>
      <c r="N151" s="151" t="s">
        <v>39</v>
      </c>
      <c r="O151" s="152">
        <v>0</v>
      </c>
      <c r="P151" s="152">
        <f t="shared" si="9"/>
        <v>0</v>
      </c>
      <c r="Q151" s="152">
        <v>0</v>
      </c>
      <c r="R151" s="152">
        <f t="shared" si="10"/>
        <v>0</v>
      </c>
      <c r="S151" s="152">
        <v>0</v>
      </c>
      <c r="T151" s="153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209</v>
      </c>
      <c r="AT151" s="154" t="s">
        <v>157</v>
      </c>
      <c r="AU151" s="154" t="s">
        <v>86</v>
      </c>
      <c r="AY151" s="14" t="s">
        <v>154</v>
      </c>
      <c r="BE151" s="155">
        <f t="shared" si="12"/>
        <v>0</v>
      </c>
      <c r="BF151" s="155">
        <f t="shared" si="13"/>
        <v>0</v>
      </c>
      <c r="BG151" s="155">
        <f t="shared" si="14"/>
        <v>0</v>
      </c>
      <c r="BH151" s="155">
        <f t="shared" si="15"/>
        <v>0</v>
      </c>
      <c r="BI151" s="155">
        <f t="shared" si="16"/>
        <v>0</v>
      </c>
      <c r="BJ151" s="14" t="s">
        <v>86</v>
      </c>
      <c r="BK151" s="156">
        <f t="shared" si="17"/>
        <v>0</v>
      </c>
      <c r="BL151" s="14" t="s">
        <v>209</v>
      </c>
      <c r="BM151" s="154" t="s">
        <v>299</v>
      </c>
    </row>
    <row r="152" spans="1:65" s="2" customFormat="1" ht="16.5" customHeight="1">
      <c r="A152" s="26"/>
      <c r="B152" s="143"/>
      <c r="C152" s="144" t="s">
        <v>7</v>
      </c>
      <c r="D152" s="144" t="s">
        <v>157</v>
      </c>
      <c r="E152" s="145" t="s">
        <v>1904</v>
      </c>
      <c r="F152" s="146" t="s">
        <v>1905</v>
      </c>
      <c r="G152" s="147" t="s">
        <v>159</v>
      </c>
      <c r="H152" s="148">
        <v>2</v>
      </c>
      <c r="I152" s="148"/>
      <c r="J152" s="148"/>
      <c r="K152" s="149"/>
      <c r="L152" s="27"/>
      <c r="M152" s="150" t="s">
        <v>1</v>
      </c>
      <c r="N152" s="151" t="s">
        <v>39</v>
      </c>
      <c r="O152" s="152">
        <v>0</v>
      </c>
      <c r="P152" s="152">
        <f t="shared" si="9"/>
        <v>0</v>
      </c>
      <c r="Q152" s="152">
        <v>0</v>
      </c>
      <c r="R152" s="152">
        <f t="shared" si="10"/>
        <v>0</v>
      </c>
      <c r="S152" s="152">
        <v>0</v>
      </c>
      <c r="T152" s="153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4" t="s">
        <v>209</v>
      </c>
      <c r="AT152" s="154" t="s">
        <v>157</v>
      </c>
      <c r="AU152" s="154" t="s">
        <v>86</v>
      </c>
      <c r="AY152" s="14" t="s">
        <v>154</v>
      </c>
      <c r="BE152" s="155">
        <f t="shared" si="12"/>
        <v>0</v>
      </c>
      <c r="BF152" s="155">
        <f t="shared" si="13"/>
        <v>0</v>
      </c>
      <c r="BG152" s="155">
        <f t="shared" si="14"/>
        <v>0</v>
      </c>
      <c r="BH152" s="155">
        <f t="shared" si="15"/>
        <v>0</v>
      </c>
      <c r="BI152" s="155">
        <f t="shared" si="16"/>
        <v>0</v>
      </c>
      <c r="BJ152" s="14" t="s">
        <v>86</v>
      </c>
      <c r="BK152" s="156">
        <f t="shared" si="17"/>
        <v>0</v>
      </c>
      <c r="BL152" s="14" t="s">
        <v>209</v>
      </c>
      <c r="BM152" s="154" t="s">
        <v>308</v>
      </c>
    </row>
    <row r="153" spans="1:65" s="2" customFormat="1" ht="16.5" customHeight="1">
      <c r="A153" s="26"/>
      <c r="B153" s="143"/>
      <c r="C153" s="144" t="s">
        <v>228</v>
      </c>
      <c r="D153" s="144" t="s">
        <v>157</v>
      </c>
      <c r="E153" s="145" t="s">
        <v>1906</v>
      </c>
      <c r="F153" s="146" t="s">
        <v>1907</v>
      </c>
      <c r="G153" s="147" t="s">
        <v>159</v>
      </c>
      <c r="H153" s="148">
        <v>1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</v>
      </c>
      <c r="P153" s="152">
        <f t="shared" si="9"/>
        <v>0</v>
      </c>
      <c r="Q153" s="152">
        <v>0</v>
      </c>
      <c r="R153" s="152">
        <f t="shared" si="10"/>
        <v>0</v>
      </c>
      <c r="S153" s="152">
        <v>0</v>
      </c>
      <c r="T153" s="153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209</v>
      </c>
      <c r="AT153" s="154" t="s">
        <v>157</v>
      </c>
      <c r="AU153" s="154" t="s">
        <v>86</v>
      </c>
      <c r="AY153" s="14" t="s">
        <v>154</v>
      </c>
      <c r="BE153" s="155">
        <f t="shared" si="12"/>
        <v>0</v>
      </c>
      <c r="BF153" s="155">
        <f t="shared" si="13"/>
        <v>0</v>
      </c>
      <c r="BG153" s="155">
        <f t="shared" si="14"/>
        <v>0</v>
      </c>
      <c r="BH153" s="155">
        <f t="shared" si="15"/>
        <v>0</v>
      </c>
      <c r="BI153" s="155">
        <f t="shared" si="16"/>
        <v>0</v>
      </c>
      <c r="BJ153" s="14" t="s">
        <v>86</v>
      </c>
      <c r="BK153" s="156">
        <f t="shared" si="17"/>
        <v>0</v>
      </c>
      <c r="BL153" s="14" t="s">
        <v>209</v>
      </c>
      <c r="BM153" s="154" t="s">
        <v>316</v>
      </c>
    </row>
    <row r="154" spans="1:65" s="2" customFormat="1" ht="16.5" customHeight="1">
      <c r="A154" s="26"/>
      <c r="B154" s="143"/>
      <c r="C154" s="144" t="s">
        <v>234</v>
      </c>
      <c r="D154" s="144" t="s">
        <v>157</v>
      </c>
      <c r="E154" s="145" t="s">
        <v>1908</v>
      </c>
      <c r="F154" s="146" t="s">
        <v>1909</v>
      </c>
      <c r="G154" s="147" t="s">
        <v>159</v>
      </c>
      <c r="H154" s="148">
        <v>1</v>
      </c>
      <c r="I154" s="148"/>
      <c r="J154" s="148"/>
      <c r="K154" s="149"/>
      <c r="L154" s="27"/>
      <c r="M154" s="150" t="s">
        <v>1</v>
      </c>
      <c r="N154" s="151" t="s">
        <v>39</v>
      </c>
      <c r="O154" s="152">
        <v>0</v>
      </c>
      <c r="P154" s="152">
        <f t="shared" si="9"/>
        <v>0</v>
      </c>
      <c r="Q154" s="152">
        <v>0</v>
      </c>
      <c r="R154" s="152">
        <f t="shared" si="10"/>
        <v>0</v>
      </c>
      <c r="S154" s="152">
        <v>0</v>
      </c>
      <c r="T154" s="153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209</v>
      </c>
      <c r="AT154" s="154" t="s">
        <v>157</v>
      </c>
      <c r="AU154" s="154" t="s">
        <v>86</v>
      </c>
      <c r="AY154" s="14" t="s">
        <v>154</v>
      </c>
      <c r="BE154" s="155">
        <f t="shared" si="12"/>
        <v>0</v>
      </c>
      <c r="BF154" s="155">
        <f t="shared" si="13"/>
        <v>0</v>
      </c>
      <c r="BG154" s="155">
        <f t="shared" si="14"/>
        <v>0</v>
      </c>
      <c r="BH154" s="155">
        <f t="shared" si="15"/>
        <v>0</v>
      </c>
      <c r="BI154" s="155">
        <f t="shared" si="16"/>
        <v>0</v>
      </c>
      <c r="BJ154" s="14" t="s">
        <v>86</v>
      </c>
      <c r="BK154" s="156">
        <f t="shared" si="17"/>
        <v>0</v>
      </c>
      <c r="BL154" s="14" t="s">
        <v>209</v>
      </c>
      <c r="BM154" s="154" t="s">
        <v>324</v>
      </c>
    </row>
    <row r="155" spans="1:65" s="2" customFormat="1" ht="16.5" customHeight="1">
      <c r="A155" s="26"/>
      <c r="B155" s="143"/>
      <c r="C155" s="157" t="s">
        <v>238</v>
      </c>
      <c r="D155" s="157" t="s">
        <v>229</v>
      </c>
      <c r="E155" s="158" t="s">
        <v>1910</v>
      </c>
      <c r="F155" s="159" t="s">
        <v>1911</v>
      </c>
      <c r="G155" s="160" t="s">
        <v>159</v>
      </c>
      <c r="H155" s="161">
        <v>1</v>
      </c>
      <c r="I155" s="161"/>
      <c r="J155" s="161"/>
      <c r="K155" s="162"/>
      <c r="L155" s="163"/>
      <c r="M155" s="164" t="s">
        <v>1</v>
      </c>
      <c r="N155" s="165" t="s">
        <v>39</v>
      </c>
      <c r="O155" s="152">
        <v>0</v>
      </c>
      <c r="P155" s="152">
        <f t="shared" si="9"/>
        <v>0</v>
      </c>
      <c r="Q155" s="152">
        <v>0</v>
      </c>
      <c r="R155" s="152">
        <f t="shared" si="10"/>
        <v>0</v>
      </c>
      <c r="S155" s="152">
        <v>0</v>
      </c>
      <c r="T155" s="153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275</v>
      </c>
      <c r="AT155" s="154" t="s">
        <v>229</v>
      </c>
      <c r="AU155" s="154" t="s">
        <v>86</v>
      </c>
      <c r="AY155" s="14" t="s">
        <v>154</v>
      </c>
      <c r="BE155" s="155">
        <f t="shared" si="12"/>
        <v>0</v>
      </c>
      <c r="BF155" s="155">
        <f t="shared" si="13"/>
        <v>0</v>
      </c>
      <c r="BG155" s="155">
        <f t="shared" si="14"/>
        <v>0</v>
      </c>
      <c r="BH155" s="155">
        <f t="shared" si="15"/>
        <v>0</v>
      </c>
      <c r="BI155" s="155">
        <f t="shared" si="16"/>
        <v>0</v>
      </c>
      <c r="BJ155" s="14" t="s">
        <v>86</v>
      </c>
      <c r="BK155" s="156">
        <f t="shared" si="17"/>
        <v>0</v>
      </c>
      <c r="BL155" s="14" t="s">
        <v>209</v>
      </c>
      <c r="BM155" s="154" t="s">
        <v>338</v>
      </c>
    </row>
    <row r="156" spans="1:65" s="2" customFormat="1" ht="16.5" customHeight="1">
      <c r="A156" s="26"/>
      <c r="B156" s="143"/>
      <c r="C156" s="157" t="s">
        <v>242</v>
      </c>
      <c r="D156" s="157" t="s">
        <v>229</v>
      </c>
      <c r="E156" s="158" t="s">
        <v>1912</v>
      </c>
      <c r="F156" s="159" t="s">
        <v>1913</v>
      </c>
      <c r="G156" s="160" t="s">
        <v>159</v>
      </c>
      <c r="H156" s="161">
        <v>1</v>
      </c>
      <c r="I156" s="161"/>
      <c r="J156" s="161"/>
      <c r="K156" s="162"/>
      <c r="L156" s="163"/>
      <c r="M156" s="164" t="s">
        <v>1</v>
      </c>
      <c r="N156" s="165" t="s">
        <v>39</v>
      </c>
      <c r="O156" s="152">
        <v>0</v>
      </c>
      <c r="P156" s="152">
        <f t="shared" si="9"/>
        <v>0</v>
      </c>
      <c r="Q156" s="152">
        <v>0</v>
      </c>
      <c r="R156" s="152">
        <f t="shared" si="10"/>
        <v>0</v>
      </c>
      <c r="S156" s="152">
        <v>0</v>
      </c>
      <c r="T156" s="153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275</v>
      </c>
      <c r="AT156" s="154" t="s">
        <v>229</v>
      </c>
      <c r="AU156" s="154" t="s">
        <v>86</v>
      </c>
      <c r="AY156" s="14" t="s">
        <v>154</v>
      </c>
      <c r="BE156" s="155">
        <f t="shared" si="12"/>
        <v>0</v>
      </c>
      <c r="BF156" s="155">
        <f t="shared" si="13"/>
        <v>0</v>
      </c>
      <c r="BG156" s="155">
        <f t="shared" si="14"/>
        <v>0</v>
      </c>
      <c r="BH156" s="155">
        <f t="shared" si="15"/>
        <v>0</v>
      </c>
      <c r="BI156" s="155">
        <f t="shared" si="16"/>
        <v>0</v>
      </c>
      <c r="BJ156" s="14" t="s">
        <v>86</v>
      </c>
      <c r="BK156" s="156">
        <f t="shared" si="17"/>
        <v>0</v>
      </c>
      <c r="BL156" s="14" t="s">
        <v>209</v>
      </c>
      <c r="BM156" s="154" t="s">
        <v>345</v>
      </c>
    </row>
    <row r="157" spans="1:65" s="2" customFormat="1" ht="24" customHeight="1">
      <c r="A157" s="26"/>
      <c r="B157" s="143"/>
      <c r="C157" s="144" t="s">
        <v>246</v>
      </c>
      <c r="D157" s="144" t="s">
        <v>157</v>
      </c>
      <c r="E157" s="145" t="s">
        <v>1914</v>
      </c>
      <c r="F157" s="146" t="s">
        <v>1915</v>
      </c>
      <c r="G157" s="147" t="s">
        <v>1916</v>
      </c>
      <c r="H157" s="148">
        <v>72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</v>
      </c>
      <c r="P157" s="152">
        <f t="shared" si="9"/>
        <v>0</v>
      </c>
      <c r="Q157" s="152">
        <v>0</v>
      </c>
      <c r="R157" s="152">
        <f t="shared" si="10"/>
        <v>0</v>
      </c>
      <c r="S157" s="152">
        <v>0</v>
      </c>
      <c r="T157" s="153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209</v>
      </c>
      <c r="AT157" s="154" t="s">
        <v>157</v>
      </c>
      <c r="AU157" s="154" t="s">
        <v>86</v>
      </c>
      <c r="AY157" s="14" t="s">
        <v>154</v>
      </c>
      <c r="BE157" s="155">
        <f t="shared" si="12"/>
        <v>0</v>
      </c>
      <c r="BF157" s="155">
        <f t="shared" si="13"/>
        <v>0</v>
      </c>
      <c r="BG157" s="155">
        <f t="shared" si="14"/>
        <v>0</v>
      </c>
      <c r="BH157" s="155">
        <f t="shared" si="15"/>
        <v>0</v>
      </c>
      <c r="BI157" s="155">
        <f t="shared" si="16"/>
        <v>0</v>
      </c>
      <c r="BJ157" s="14" t="s">
        <v>86</v>
      </c>
      <c r="BK157" s="156">
        <f t="shared" si="17"/>
        <v>0</v>
      </c>
      <c r="BL157" s="14" t="s">
        <v>209</v>
      </c>
      <c r="BM157" s="154" t="s">
        <v>355</v>
      </c>
    </row>
    <row r="158" spans="1:65" s="2" customFormat="1" ht="24" customHeight="1">
      <c r="A158" s="26"/>
      <c r="B158" s="143"/>
      <c r="C158" s="144" t="s">
        <v>251</v>
      </c>
      <c r="D158" s="144" t="s">
        <v>157</v>
      </c>
      <c r="E158" s="145" t="s">
        <v>1917</v>
      </c>
      <c r="F158" s="146" t="s">
        <v>1918</v>
      </c>
      <c r="G158" s="147" t="s">
        <v>351</v>
      </c>
      <c r="H158" s="148">
        <v>366.67</v>
      </c>
      <c r="I158" s="148"/>
      <c r="J158" s="148"/>
      <c r="K158" s="149"/>
      <c r="L158" s="27"/>
      <c r="M158" s="150" t="s">
        <v>1</v>
      </c>
      <c r="N158" s="151" t="s">
        <v>39</v>
      </c>
      <c r="O158" s="152">
        <v>0</v>
      </c>
      <c r="P158" s="152">
        <f t="shared" si="9"/>
        <v>0</v>
      </c>
      <c r="Q158" s="152">
        <v>0</v>
      </c>
      <c r="R158" s="152">
        <f t="shared" si="10"/>
        <v>0</v>
      </c>
      <c r="S158" s="152">
        <v>0</v>
      </c>
      <c r="T158" s="153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209</v>
      </c>
      <c r="AT158" s="154" t="s">
        <v>157</v>
      </c>
      <c r="AU158" s="154" t="s">
        <v>86</v>
      </c>
      <c r="AY158" s="14" t="s">
        <v>154</v>
      </c>
      <c r="BE158" s="155">
        <f t="shared" si="12"/>
        <v>0</v>
      </c>
      <c r="BF158" s="155">
        <f t="shared" si="13"/>
        <v>0</v>
      </c>
      <c r="BG158" s="155">
        <f t="shared" si="14"/>
        <v>0</v>
      </c>
      <c r="BH158" s="155">
        <f t="shared" si="15"/>
        <v>0</v>
      </c>
      <c r="BI158" s="155">
        <f t="shared" si="16"/>
        <v>0</v>
      </c>
      <c r="BJ158" s="14" t="s">
        <v>86</v>
      </c>
      <c r="BK158" s="156">
        <f t="shared" si="17"/>
        <v>0</v>
      </c>
      <c r="BL158" s="14" t="s">
        <v>209</v>
      </c>
      <c r="BM158" s="154" t="s">
        <v>363</v>
      </c>
    </row>
    <row r="159" spans="1:65" s="12" customFormat="1" ht="23" customHeight="1">
      <c r="B159" s="131"/>
      <c r="D159" s="132" t="s">
        <v>72</v>
      </c>
      <c r="E159" s="141" t="s">
        <v>1919</v>
      </c>
      <c r="F159" s="141" t="s">
        <v>1920</v>
      </c>
      <c r="J159" s="142"/>
      <c r="L159" s="131"/>
      <c r="M159" s="135"/>
      <c r="N159" s="136"/>
      <c r="O159" s="136"/>
      <c r="P159" s="137">
        <f>SUM(P160:P181)</f>
        <v>3.3835800000000003</v>
      </c>
      <c r="Q159" s="136"/>
      <c r="R159" s="137">
        <f>SUM(R160:R181)</f>
        <v>0.34937432000000002</v>
      </c>
      <c r="S159" s="136"/>
      <c r="T159" s="138">
        <f>SUM(T160:T181)</f>
        <v>0</v>
      </c>
      <c r="AR159" s="132" t="s">
        <v>86</v>
      </c>
      <c r="AT159" s="139" t="s">
        <v>72</v>
      </c>
      <c r="AU159" s="139" t="s">
        <v>80</v>
      </c>
      <c r="AY159" s="132" t="s">
        <v>154</v>
      </c>
      <c r="BK159" s="140">
        <f>SUM(BK160:BK181)</f>
        <v>0</v>
      </c>
    </row>
    <row r="160" spans="1:65" s="2" customFormat="1" ht="24" customHeight="1">
      <c r="A160" s="26"/>
      <c r="B160" s="143"/>
      <c r="C160" s="144" t="s">
        <v>255</v>
      </c>
      <c r="D160" s="144" t="s">
        <v>157</v>
      </c>
      <c r="E160" s="145" t="s">
        <v>1921</v>
      </c>
      <c r="F160" s="146" t="s">
        <v>2573</v>
      </c>
      <c r="G160" s="147" t="s">
        <v>159</v>
      </c>
      <c r="H160" s="148">
        <v>2</v>
      </c>
      <c r="I160" s="148"/>
      <c r="J160" s="148"/>
      <c r="K160" s="149"/>
      <c r="L160" s="27"/>
      <c r="M160" s="150" t="s">
        <v>1</v>
      </c>
      <c r="N160" s="151" t="s">
        <v>39</v>
      </c>
      <c r="O160" s="152">
        <v>0</v>
      </c>
      <c r="P160" s="152">
        <f t="shared" ref="P160:P181" si="18">O160*H160</f>
        <v>0</v>
      </c>
      <c r="Q160" s="152">
        <v>3.6479999999999999E-2</v>
      </c>
      <c r="R160" s="152">
        <f t="shared" ref="R160:R181" si="19">Q160*H160</f>
        <v>7.2959999999999997E-2</v>
      </c>
      <c r="S160" s="152">
        <v>0</v>
      </c>
      <c r="T160" s="153">
        <f t="shared" ref="T160:T181" si="20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209</v>
      </c>
      <c r="AT160" s="154" t="s">
        <v>157</v>
      </c>
      <c r="AU160" s="154" t="s">
        <v>86</v>
      </c>
      <c r="AY160" s="14" t="s">
        <v>154</v>
      </c>
      <c r="BE160" s="155">
        <f t="shared" ref="BE160:BE181" si="21">IF(N160="základná",J160,0)</f>
        <v>0</v>
      </c>
      <c r="BF160" s="155">
        <f t="shared" ref="BF160:BF181" si="22">IF(N160="znížená",J160,0)</f>
        <v>0</v>
      </c>
      <c r="BG160" s="155">
        <f t="shared" ref="BG160:BG181" si="23">IF(N160="zákl. prenesená",J160,0)</f>
        <v>0</v>
      </c>
      <c r="BH160" s="155">
        <f t="shared" ref="BH160:BH181" si="24">IF(N160="zníž. prenesená",J160,0)</f>
        <v>0</v>
      </c>
      <c r="BI160" s="155">
        <f t="shared" ref="BI160:BI181" si="25">IF(N160="nulová",J160,0)</f>
        <v>0</v>
      </c>
      <c r="BJ160" s="14" t="s">
        <v>86</v>
      </c>
      <c r="BK160" s="156">
        <f t="shared" ref="BK160:BK181" si="26">ROUND(I160*H160,3)</f>
        <v>0</v>
      </c>
      <c r="BL160" s="14" t="s">
        <v>209</v>
      </c>
      <c r="BM160" s="154" t="s">
        <v>368</v>
      </c>
    </row>
    <row r="161" spans="1:65" s="2" customFormat="1" ht="16.5" customHeight="1">
      <c r="A161" s="26"/>
      <c r="B161" s="143"/>
      <c r="C161" s="144" t="s">
        <v>259</v>
      </c>
      <c r="D161" s="144" t="s">
        <v>157</v>
      </c>
      <c r="E161" s="145" t="s">
        <v>1922</v>
      </c>
      <c r="F161" s="146" t="s">
        <v>1923</v>
      </c>
      <c r="G161" s="147" t="s">
        <v>159</v>
      </c>
      <c r="H161" s="148">
        <v>2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0.2</v>
      </c>
      <c r="P161" s="152">
        <f t="shared" si="18"/>
        <v>0.4</v>
      </c>
      <c r="Q161" s="152">
        <v>0</v>
      </c>
      <c r="R161" s="152">
        <f t="shared" si="19"/>
        <v>0</v>
      </c>
      <c r="S161" s="152">
        <v>0</v>
      </c>
      <c r="T161" s="153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209</v>
      </c>
      <c r="AT161" s="154" t="s">
        <v>157</v>
      </c>
      <c r="AU161" s="154" t="s">
        <v>86</v>
      </c>
      <c r="AY161" s="14" t="s">
        <v>154</v>
      </c>
      <c r="BE161" s="155">
        <f t="shared" si="21"/>
        <v>0</v>
      </c>
      <c r="BF161" s="155">
        <f t="shared" si="22"/>
        <v>0</v>
      </c>
      <c r="BG161" s="155">
        <f t="shared" si="23"/>
        <v>0</v>
      </c>
      <c r="BH161" s="155">
        <f t="shared" si="24"/>
        <v>0</v>
      </c>
      <c r="BI161" s="155">
        <f t="shared" si="25"/>
        <v>0</v>
      </c>
      <c r="BJ161" s="14" t="s">
        <v>86</v>
      </c>
      <c r="BK161" s="156">
        <f t="shared" si="26"/>
        <v>0</v>
      </c>
      <c r="BL161" s="14" t="s">
        <v>209</v>
      </c>
      <c r="BM161" s="154" t="s">
        <v>376</v>
      </c>
    </row>
    <row r="162" spans="1:65" s="2" customFormat="1" ht="16.5" customHeight="1">
      <c r="A162" s="26"/>
      <c r="B162" s="143"/>
      <c r="C162" s="144" t="s">
        <v>263</v>
      </c>
      <c r="D162" s="144" t="s">
        <v>157</v>
      </c>
      <c r="E162" s="145" t="s">
        <v>1924</v>
      </c>
      <c r="F162" s="146" t="s">
        <v>1925</v>
      </c>
      <c r="G162" s="147" t="s">
        <v>159</v>
      </c>
      <c r="H162" s="148">
        <v>2</v>
      </c>
      <c r="I162" s="148"/>
      <c r="J162" s="148"/>
      <c r="K162" s="149"/>
      <c r="L162" s="27"/>
      <c r="M162" s="150" t="s">
        <v>1</v>
      </c>
      <c r="N162" s="151" t="s">
        <v>39</v>
      </c>
      <c r="O162" s="152">
        <v>0</v>
      </c>
      <c r="P162" s="152">
        <f t="shared" si="18"/>
        <v>0</v>
      </c>
      <c r="Q162" s="152">
        <v>0</v>
      </c>
      <c r="R162" s="152">
        <f t="shared" si="19"/>
        <v>0</v>
      </c>
      <c r="S162" s="152">
        <v>0</v>
      </c>
      <c r="T162" s="153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209</v>
      </c>
      <c r="AT162" s="154" t="s">
        <v>157</v>
      </c>
      <c r="AU162" s="154" t="s">
        <v>86</v>
      </c>
      <c r="AY162" s="14" t="s">
        <v>154</v>
      </c>
      <c r="BE162" s="155">
        <f t="shared" si="21"/>
        <v>0</v>
      </c>
      <c r="BF162" s="155">
        <f t="shared" si="22"/>
        <v>0</v>
      </c>
      <c r="BG162" s="155">
        <f t="shared" si="23"/>
        <v>0</v>
      </c>
      <c r="BH162" s="155">
        <f t="shared" si="24"/>
        <v>0</v>
      </c>
      <c r="BI162" s="155">
        <f t="shared" si="25"/>
        <v>0</v>
      </c>
      <c r="BJ162" s="14" t="s">
        <v>86</v>
      </c>
      <c r="BK162" s="156">
        <f t="shared" si="26"/>
        <v>0</v>
      </c>
      <c r="BL162" s="14" t="s">
        <v>209</v>
      </c>
      <c r="BM162" s="154" t="s">
        <v>382</v>
      </c>
    </row>
    <row r="163" spans="1:65" s="2" customFormat="1" ht="16.5" customHeight="1">
      <c r="A163" s="26"/>
      <c r="B163" s="143"/>
      <c r="C163" s="144" t="s">
        <v>267</v>
      </c>
      <c r="D163" s="144" t="s">
        <v>157</v>
      </c>
      <c r="E163" s="145" t="s">
        <v>1926</v>
      </c>
      <c r="F163" s="146" t="s">
        <v>1927</v>
      </c>
      <c r="G163" s="147" t="s">
        <v>159</v>
      </c>
      <c r="H163" s="148">
        <v>2</v>
      </c>
      <c r="I163" s="148"/>
      <c r="J163" s="148"/>
      <c r="K163" s="149"/>
      <c r="L163" s="27"/>
      <c r="M163" s="150" t="s">
        <v>1</v>
      </c>
      <c r="N163" s="151" t="s">
        <v>39</v>
      </c>
      <c r="O163" s="152">
        <v>0</v>
      </c>
      <c r="P163" s="152">
        <f t="shared" si="18"/>
        <v>0</v>
      </c>
      <c r="Q163" s="152">
        <v>0</v>
      </c>
      <c r="R163" s="152">
        <f t="shared" si="19"/>
        <v>0</v>
      </c>
      <c r="S163" s="152">
        <v>0</v>
      </c>
      <c r="T163" s="153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4" t="s">
        <v>209</v>
      </c>
      <c r="AT163" s="154" t="s">
        <v>157</v>
      </c>
      <c r="AU163" s="154" t="s">
        <v>86</v>
      </c>
      <c r="AY163" s="14" t="s">
        <v>154</v>
      </c>
      <c r="BE163" s="155">
        <f t="shared" si="21"/>
        <v>0</v>
      </c>
      <c r="BF163" s="155">
        <f t="shared" si="22"/>
        <v>0</v>
      </c>
      <c r="BG163" s="155">
        <f t="shared" si="23"/>
        <v>0</v>
      </c>
      <c r="BH163" s="155">
        <f t="shared" si="24"/>
        <v>0</v>
      </c>
      <c r="BI163" s="155">
        <f t="shared" si="25"/>
        <v>0</v>
      </c>
      <c r="BJ163" s="14" t="s">
        <v>86</v>
      </c>
      <c r="BK163" s="156">
        <f t="shared" si="26"/>
        <v>0</v>
      </c>
      <c r="BL163" s="14" t="s">
        <v>209</v>
      </c>
      <c r="BM163" s="154" t="s">
        <v>393</v>
      </c>
    </row>
    <row r="164" spans="1:65" s="2" customFormat="1" ht="24" customHeight="1">
      <c r="A164" s="26"/>
      <c r="B164" s="143"/>
      <c r="C164" s="144" t="s">
        <v>271</v>
      </c>
      <c r="D164" s="144" t="s">
        <v>157</v>
      </c>
      <c r="E164" s="145" t="s">
        <v>1928</v>
      </c>
      <c r="F164" s="146" t="s">
        <v>1929</v>
      </c>
      <c r="G164" s="147" t="s">
        <v>159</v>
      </c>
      <c r="H164" s="148">
        <v>2</v>
      </c>
      <c r="I164" s="148"/>
      <c r="J164" s="148"/>
      <c r="K164" s="149"/>
      <c r="L164" s="27"/>
      <c r="M164" s="150" t="s">
        <v>1</v>
      </c>
      <c r="N164" s="151" t="s">
        <v>39</v>
      </c>
      <c r="O164" s="152">
        <v>0</v>
      </c>
      <c r="P164" s="152">
        <f t="shared" si="18"/>
        <v>0</v>
      </c>
      <c r="Q164" s="152">
        <v>3.6479999999999999E-2</v>
      </c>
      <c r="R164" s="152">
        <f t="shared" si="19"/>
        <v>7.2959999999999997E-2</v>
      </c>
      <c r="S164" s="152">
        <v>0</v>
      </c>
      <c r="T164" s="153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209</v>
      </c>
      <c r="AT164" s="154" t="s">
        <v>157</v>
      </c>
      <c r="AU164" s="154" t="s">
        <v>86</v>
      </c>
      <c r="AY164" s="14" t="s">
        <v>154</v>
      </c>
      <c r="BE164" s="155">
        <f t="shared" si="21"/>
        <v>0</v>
      </c>
      <c r="BF164" s="155">
        <f t="shared" si="22"/>
        <v>0</v>
      </c>
      <c r="BG164" s="155">
        <f t="shared" si="23"/>
        <v>0</v>
      </c>
      <c r="BH164" s="155">
        <f t="shared" si="24"/>
        <v>0</v>
      </c>
      <c r="BI164" s="155">
        <f t="shared" si="25"/>
        <v>0</v>
      </c>
      <c r="BJ164" s="14" t="s">
        <v>86</v>
      </c>
      <c r="BK164" s="156">
        <f t="shared" si="26"/>
        <v>0</v>
      </c>
      <c r="BL164" s="14" t="s">
        <v>209</v>
      </c>
      <c r="BM164" s="154" t="s">
        <v>401</v>
      </c>
    </row>
    <row r="165" spans="1:65" s="2" customFormat="1" ht="24" customHeight="1">
      <c r="A165" s="26"/>
      <c r="B165" s="143"/>
      <c r="C165" s="144" t="s">
        <v>275</v>
      </c>
      <c r="D165" s="144" t="s">
        <v>157</v>
      </c>
      <c r="E165" s="145" t="s">
        <v>1930</v>
      </c>
      <c r="F165" s="146" t="s">
        <v>1931</v>
      </c>
      <c r="G165" s="147" t="s">
        <v>159</v>
      </c>
      <c r="H165" s="148">
        <v>6</v>
      </c>
      <c r="I165" s="148"/>
      <c r="J165" s="148"/>
      <c r="K165" s="149"/>
      <c r="L165" s="27"/>
      <c r="M165" s="150" t="s">
        <v>1</v>
      </c>
      <c r="N165" s="151" t="s">
        <v>39</v>
      </c>
      <c r="O165" s="152">
        <v>0</v>
      </c>
      <c r="P165" s="152">
        <f t="shared" si="18"/>
        <v>0</v>
      </c>
      <c r="Q165" s="152">
        <v>1.04E-2</v>
      </c>
      <c r="R165" s="152">
        <f t="shared" si="19"/>
        <v>6.2399999999999997E-2</v>
      </c>
      <c r="S165" s="152">
        <v>0</v>
      </c>
      <c r="T165" s="153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209</v>
      </c>
      <c r="AT165" s="154" t="s">
        <v>157</v>
      </c>
      <c r="AU165" s="154" t="s">
        <v>86</v>
      </c>
      <c r="AY165" s="14" t="s">
        <v>154</v>
      </c>
      <c r="BE165" s="155">
        <f t="shared" si="21"/>
        <v>0</v>
      </c>
      <c r="BF165" s="155">
        <f t="shared" si="22"/>
        <v>0</v>
      </c>
      <c r="BG165" s="155">
        <f t="shared" si="23"/>
        <v>0</v>
      </c>
      <c r="BH165" s="155">
        <f t="shared" si="24"/>
        <v>0</v>
      </c>
      <c r="BI165" s="155">
        <f t="shared" si="25"/>
        <v>0</v>
      </c>
      <c r="BJ165" s="14" t="s">
        <v>86</v>
      </c>
      <c r="BK165" s="156">
        <f t="shared" si="26"/>
        <v>0</v>
      </c>
      <c r="BL165" s="14" t="s">
        <v>209</v>
      </c>
      <c r="BM165" s="154" t="s">
        <v>409</v>
      </c>
    </row>
    <row r="166" spans="1:65" s="2" customFormat="1" ht="24" customHeight="1">
      <c r="A166" s="26"/>
      <c r="B166" s="143"/>
      <c r="C166" s="144" t="s">
        <v>279</v>
      </c>
      <c r="D166" s="144" t="s">
        <v>157</v>
      </c>
      <c r="E166" s="145" t="s">
        <v>1932</v>
      </c>
      <c r="F166" s="146" t="s">
        <v>1933</v>
      </c>
      <c r="G166" s="147" t="s">
        <v>159</v>
      </c>
      <c r="H166" s="148">
        <v>7</v>
      </c>
      <c r="I166" s="148"/>
      <c r="J166" s="148"/>
      <c r="K166" s="149"/>
      <c r="L166" s="27"/>
      <c r="M166" s="150" t="s">
        <v>1</v>
      </c>
      <c r="N166" s="151" t="s">
        <v>39</v>
      </c>
      <c r="O166" s="152">
        <v>0</v>
      </c>
      <c r="P166" s="152">
        <f t="shared" si="18"/>
        <v>0</v>
      </c>
      <c r="Q166" s="152">
        <v>5.9999999999999995E-4</v>
      </c>
      <c r="R166" s="152">
        <f t="shared" si="19"/>
        <v>4.1999999999999997E-3</v>
      </c>
      <c r="S166" s="152">
        <v>0</v>
      </c>
      <c r="T166" s="153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209</v>
      </c>
      <c r="AT166" s="154" t="s">
        <v>157</v>
      </c>
      <c r="AU166" s="154" t="s">
        <v>86</v>
      </c>
      <c r="AY166" s="14" t="s">
        <v>154</v>
      </c>
      <c r="BE166" s="155">
        <f t="shared" si="21"/>
        <v>0</v>
      </c>
      <c r="BF166" s="155">
        <f t="shared" si="22"/>
        <v>0</v>
      </c>
      <c r="BG166" s="155">
        <f t="shared" si="23"/>
        <v>0</v>
      </c>
      <c r="BH166" s="155">
        <f t="shared" si="24"/>
        <v>0</v>
      </c>
      <c r="BI166" s="155">
        <f t="shared" si="25"/>
        <v>0</v>
      </c>
      <c r="BJ166" s="14" t="s">
        <v>86</v>
      </c>
      <c r="BK166" s="156">
        <f t="shared" si="26"/>
        <v>0</v>
      </c>
      <c r="BL166" s="14" t="s">
        <v>209</v>
      </c>
      <c r="BM166" s="154" t="s">
        <v>419</v>
      </c>
    </row>
    <row r="167" spans="1:65" s="2" customFormat="1" ht="24" customHeight="1">
      <c r="A167" s="26"/>
      <c r="B167" s="143"/>
      <c r="C167" s="144" t="s">
        <v>283</v>
      </c>
      <c r="D167" s="144" t="s">
        <v>157</v>
      </c>
      <c r="E167" s="145" t="s">
        <v>1934</v>
      </c>
      <c r="F167" s="146" t="s">
        <v>1935</v>
      </c>
      <c r="G167" s="147" t="s">
        <v>159</v>
      </c>
      <c r="H167" s="148">
        <v>7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</v>
      </c>
      <c r="P167" s="152">
        <f t="shared" si="18"/>
        <v>0</v>
      </c>
      <c r="Q167" s="152">
        <v>9.6000000000000002E-4</v>
      </c>
      <c r="R167" s="152">
        <f t="shared" si="19"/>
        <v>6.7200000000000003E-3</v>
      </c>
      <c r="S167" s="152">
        <v>0</v>
      </c>
      <c r="T167" s="153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209</v>
      </c>
      <c r="AT167" s="154" t="s">
        <v>157</v>
      </c>
      <c r="AU167" s="154" t="s">
        <v>86</v>
      </c>
      <c r="AY167" s="14" t="s">
        <v>154</v>
      </c>
      <c r="BE167" s="155">
        <f t="shared" si="21"/>
        <v>0</v>
      </c>
      <c r="BF167" s="155">
        <f t="shared" si="22"/>
        <v>0</v>
      </c>
      <c r="BG167" s="155">
        <f t="shared" si="23"/>
        <v>0</v>
      </c>
      <c r="BH167" s="155">
        <f t="shared" si="24"/>
        <v>0</v>
      </c>
      <c r="BI167" s="155">
        <f t="shared" si="25"/>
        <v>0</v>
      </c>
      <c r="BJ167" s="14" t="s">
        <v>86</v>
      </c>
      <c r="BK167" s="156">
        <f t="shared" si="26"/>
        <v>0</v>
      </c>
      <c r="BL167" s="14" t="s">
        <v>209</v>
      </c>
      <c r="BM167" s="154" t="s">
        <v>426</v>
      </c>
    </row>
    <row r="168" spans="1:65" s="2" customFormat="1" ht="24" customHeight="1">
      <c r="A168" s="26"/>
      <c r="B168" s="143"/>
      <c r="C168" s="144" t="s">
        <v>287</v>
      </c>
      <c r="D168" s="144" t="s">
        <v>157</v>
      </c>
      <c r="E168" s="145" t="s">
        <v>1936</v>
      </c>
      <c r="F168" s="146" t="s">
        <v>1937</v>
      </c>
      <c r="G168" s="147" t="s">
        <v>159</v>
      </c>
      <c r="H168" s="148">
        <v>4</v>
      </c>
      <c r="I168" s="148"/>
      <c r="J168" s="148"/>
      <c r="K168" s="149"/>
      <c r="L168" s="27"/>
      <c r="M168" s="150" t="s">
        <v>1</v>
      </c>
      <c r="N168" s="151" t="s">
        <v>39</v>
      </c>
      <c r="O168" s="152">
        <v>0</v>
      </c>
      <c r="P168" s="152">
        <f t="shared" si="18"/>
        <v>0</v>
      </c>
      <c r="Q168" s="152">
        <v>1.98E-3</v>
      </c>
      <c r="R168" s="152">
        <f t="shared" si="19"/>
        <v>7.92E-3</v>
      </c>
      <c r="S168" s="152">
        <v>0</v>
      </c>
      <c r="T168" s="153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209</v>
      </c>
      <c r="AT168" s="154" t="s">
        <v>157</v>
      </c>
      <c r="AU168" s="154" t="s">
        <v>86</v>
      </c>
      <c r="AY168" s="14" t="s">
        <v>154</v>
      </c>
      <c r="BE168" s="155">
        <f t="shared" si="21"/>
        <v>0</v>
      </c>
      <c r="BF168" s="155">
        <f t="shared" si="22"/>
        <v>0</v>
      </c>
      <c r="BG168" s="155">
        <f t="shared" si="23"/>
        <v>0</v>
      </c>
      <c r="BH168" s="155">
        <f t="shared" si="24"/>
        <v>0</v>
      </c>
      <c r="BI168" s="155">
        <f t="shared" si="25"/>
        <v>0</v>
      </c>
      <c r="BJ168" s="14" t="s">
        <v>86</v>
      </c>
      <c r="BK168" s="156">
        <f t="shared" si="26"/>
        <v>0</v>
      </c>
      <c r="BL168" s="14" t="s">
        <v>209</v>
      </c>
      <c r="BM168" s="154" t="s">
        <v>438</v>
      </c>
    </row>
    <row r="169" spans="1:65" s="2" customFormat="1" ht="24" customHeight="1">
      <c r="A169" s="26"/>
      <c r="B169" s="143"/>
      <c r="C169" s="144" t="s">
        <v>291</v>
      </c>
      <c r="D169" s="144" t="s">
        <v>157</v>
      </c>
      <c r="E169" s="145" t="s">
        <v>1938</v>
      </c>
      <c r="F169" s="146" t="s">
        <v>1939</v>
      </c>
      <c r="G169" s="147" t="s">
        <v>159</v>
      </c>
      <c r="H169" s="148">
        <v>2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</v>
      </c>
      <c r="P169" s="152">
        <f t="shared" si="18"/>
        <v>0</v>
      </c>
      <c r="Q169" s="152">
        <v>3.98E-3</v>
      </c>
      <c r="R169" s="152">
        <f t="shared" si="19"/>
        <v>7.9600000000000001E-3</v>
      </c>
      <c r="S169" s="152">
        <v>0</v>
      </c>
      <c r="T169" s="153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209</v>
      </c>
      <c r="AT169" s="154" t="s">
        <v>157</v>
      </c>
      <c r="AU169" s="154" t="s">
        <v>86</v>
      </c>
      <c r="AY169" s="14" t="s">
        <v>154</v>
      </c>
      <c r="BE169" s="155">
        <f t="shared" si="21"/>
        <v>0</v>
      </c>
      <c r="BF169" s="155">
        <f t="shared" si="22"/>
        <v>0</v>
      </c>
      <c r="BG169" s="155">
        <f t="shared" si="23"/>
        <v>0</v>
      </c>
      <c r="BH169" s="155">
        <f t="shared" si="24"/>
        <v>0</v>
      </c>
      <c r="BI169" s="155">
        <f t="shared" si="25"/>
        <v>0</v>
      </c>
      <c r="BJ169" s="14" t="s">
        <v>86</v>
      </c>
      <c r="BK169" s="156">
        <f t="shared" si="26"/>
        <v>0</v>
      </c>
      <c r="BL169" s="14" t="s">
        <v>209</v>
      </c>
      <c r="BM169" s="154" t="s">
        <v>446</v>
      </c>
    </row>
    <row r="170" spans="1:65" s="2" customFormat="1" ht="16.5" customHeight="1">
      <c r="A170" s="26"/>
      <c r="B170" s="143"/>
      <c r="C170" s="144" t="s">
        <v>295</v>
      </c>
      <c r="D170" s="144" t="s">
        <v>157</v>
      </c>
      <c r="E170" s="145" t="s">
        <v>1940</v>
      </c>
      <c r="F170" s="146" t="s">
        <v>1941</v>
      </c>
      <c r="G170" s="147" t="s">
        <v>391</v>
      </c>
      <c r="H170" s="148">
        <v>12</v>
      </c>
      <c r="I170" s="148"/>
      <c r="J170" s="148"/>
      <c r="K170" s="149"/>
      <c r="L170" s="27"/>
      <c r="M170" s="150" t="s">
        <v>1</v>
      </c>
      <c r="N170" s="151" t="s">
        <v>39</v>
      </c>
      <c r="O170" s="152">
        <v>0.10866000000000001</v>
      </c>
      <c r="P170" s="152">
        <f t="shared" si="18"/>
        <v>1.3039200000000002</v>
      </c>
      <c r="Q170" s="152">
        <v>1.15036E-3</v>
      </c>
      <c r="R170" s="152">
        <f t="shared" si="19"/>
        <v>1.380432E-2</v>
      </c>
      <c r="S170" s="152">
        <v>0</v>
      </c>
      <c r="T170" s="153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209</v>
      </c>
      <c r="AT170" s="154" t="s">
        <v>157</v>
      </c>
      <c r="AU170" s="154" t="s">
        <v>86</v>
      </c>
      <c r="AY170" s="14" t="s">
        <v>154</v>
      </c>
      <c r="BE170" s="155">
        <f t="shared" si="21"/>
        <v>0</v>
      </c>
      <c r="BF170" s="155">
        <f t="shared" si="22"/>
        <v>0</v>
      </c>
      <c r="BG170" s="155">
        <f t="shared" si="23"/>
        <v>0</v>
      </c>
      <c r="BH170" s="155">
        <f t="shared" si="24"/>
        <v>0</v>
      </c>
      <c r="BI170" s="155">
        <f t="shared" si="25"/>
        <v>0</v>
      </c>
      <c r="BJ170" s="14" t="s">
        <v>86</v>
      </c>
      <c r="BK170" s="156">
        <f t="shared" si="26"/>
        <v>0</v>
      </c>
      <c r="BL170" s="14" t="s">
        <v>209</v>
      </c>
      <c r="BM170" s="154" t="s">
        <v>453</v>
      </c>
    </row>
    <row r="171" spans="1:65" s="2" customFormat="1" ht="16.5" customHeight="1">
      <c r="A171" s="26"/>
      <c r="B171" s="143"/>
      <c r="C171" s="157" t="s">
        <v>299</v>
      </c>
      <c r="D171" s="157" t="s">
        <v>229</v>
      </c>
      <c r="E171" s="158" t="s">
        <v>1942</v>
      </c>
      <c r="F171" s="159" t="s">
        <v>1943</v>
      </c>
      <c r="G171" s="160" t="s">
        <v>159</v>
      </c>
      <c r="H171" s="161">
        <v>12</v>
      </c>
      <c r="I171" s="161"/>
      <c r="J171" s="161"/>
      <c r="K171" s="162"/>
      <c r="L171" s="163"/>
      <c r="M171" s="164" t="s">
        <v>1</v>
      </c>
      <c r="N171" s="165" t="s">
        <v>39</v>
      </c>
      <c r="O171" s="152">
        <v>0</v>
      </c>
      <c r="P171" s="152">
        <f t="shared" si="18"/>
        <v>0</v>
      </c>
      <c r="Q171" s="152">
        <v>1.4999999999999999E-4</v>
      </c>
      <c r="R171" s="152">
        <f t="shared" si="19"/>
        <v>1.8E-3</v>
      </c>
      <c r="S171" s="152">
        <v>0</v>
      </c>
      <c r="T171" s="153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275</v>
      </c>
      <c r="AT171" s="154" t="s">
        <v>229</v>
      </c>
      <c r="AU171" s="154" t="s">
        <v>86</v>
      </c>
      <c r="AY171" s="14" t="s">
        <v>154</v>
      </c>
      <c r="BE171" s="155">
        <f t="shared" si="21"/>
        <v>0</v>
      </c>
      <c r="BF171" s="155">
        <f t="shared" si="22"/>
        <v>0</v>
      </c>
      <c r="BG171" s="155">
        <f t="shared" si="23"/>
        <v>0</v>
      </c>
      <c r="BH171" s="155">
        <f t="shared" si="24"/>
        <v>0</v>
      </c>
      <c r="BI171" s="155">
        <f t="shared" si="25"/>
        <v>0</v>
      </c>
      <c r="BJ171" s="14" t="s">
        <v>86</v>
      </c>
      <c r="BK171" s="156">
        <f t="shared" si="26"/>
        <v>0</v>
      </c>
      <c r="BL171" s="14" t="s">
        <v>209</v>
      </c>
      <c r="BM171" s="154" t="s">
        <v>460</v>
      </c>
    </row>
    <row r="172" spans="1:65" s="2" customFormat="1" ht="24" customHeight="1">
      <c r="A172" s="26"/>
      <c r="B172" s="143"/>
      <c r="C172" s="157" t="s">
        <v>304</v>
      </c>
      <c r="D172" s="157" t="s">
        <v>229</v>
      </c>
      <c r="E172" s="158" t="s">
        <v>1944</v>
      </c>
      <c r="F172" s="159" t="s">
        <v>2574</v>
      </c>
      <c r="G172" s="160" t="s">
        <v>159</v>
      </c>
      <c r="H172" s="161">
        <v>1</v>
      </c>
      <c r="I172" s="161"/>
      <c r="J172" s="161"/>
      <c r="K172" s="162"/>
      <c r="L172" s="163"/>
      <c r="M172" s="164" t="s">
        <v>1</v>
      </c>
      <c r="N172" s="165" t="s">
        <v>39</v>
      </c>
      <c r="O172" s="152">
        <v>0</v>
      </c>
      <c r="P172" s="152">
        <f t="shared" si="18"/>
        <v>0</v>
      </c>
      <c r="Q172" s="152">
        <v>1.9900000000000001E-2</v>
      </c>
      <c r="R172" s="152">
        <f t="shared" si="19"/>
        <v>1.9900000000000001E-2</v>
      </c>
      <c r="S172" s="152">
        <v>0</v>
      </c>
      <c r="T172" s="153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275</v>
      </c>
      <c r="AT172" s="154" t="s">
        <v>229</v>
      </c>
      <c r="AU172" s="154" t="s">
        <v>86</v>
      </c>
      <c r="AY172" s="14" t="s">
        <v>154</v>
      </c>
      <c r="BE172" s="155">
        <f t="shared" si="21"/>
        <v>0</v>
      </c>
      <c r="BF172" s="155">
        <f t="shared" si="22"/>
        <v>0</v>
      </c>
      <c r="BG172" s="155">
        <f t="shared" si="23"/>
        <v>0</v>
      </c>
      <c r="BH172" s="155">
        <f t="shared" si="24"/>
        <v>0</v>
      </c>
      <c r="BI172" s="155">
        <f t="shared" si="25"/>
        <v>0</v>
      </c>
      <c r="BJ172" s="14" t="s">
        <v>86</v>
      </c>
      <c r="BK172" s="156">
        <f t="shared" si="26"/>
        <v>0</v>
      </c>
      <c r="BL172" s="14" t="s">
        <v>209</v>
      </c>
      <c r="BM172" s="154" t="s">
        <v>468</v>
      </c>
    </row>
    <row r="173" spans="1:65" s="2" customFormat="1" ht="24" customHeight="1">
      <c r="A173" s="26"/>
      <c r="B173" s="143"/>
      <c r="C173" s="144" t="s">
        <v>308</v>
      </c>
      <c r="D173" s="144" t="s">
        <v>157</v>
      </c>
      <c r="E173" s="145" t="s">
        <v>1945</v>
      </c>
      <c r="F173" s="146" t="s">
        <v>1946</v>
      </c>
      <c r="G173" s="147" t="s">
        <v>159</v>
      </c>
      <c r="H173" s="148">
        <v>1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1.6796599999999999</v>
      </c>
      <c r="P173" s="152">
        <f t="shared" si="18"/>
        <v>1.6796599999999999</v>
      </c>
      <c r="Q173" s="152">
        <v>0</v>
      </c>
      <c r="R173" s="152">
        <f t="shared" si="19"/>
        <v>0</v>
      </c>
      <c r="S173" s="152">
        <v>0</v>
      </c>
      <c r="T173" s="153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209</v>
      </c>
      <c r="AT173" s="154" t="s">
        <v>157</v>
      </c>
      <c r="AU173" s="154" t="s">
        <v>86</v>
      </c>
      <c r="AY173" s="14" t="s">
        <v>154</v>
      </c>
      <c r="BE173" s="155">
        <f t="shared" si="21"/>
        <v>0</v>
      </c>
      <c r="BF173" s="155">
        <f t="shared" si="22"/>
        <v>0</v>
      </c>
      <c r="BG173" s="155">
        <f t="shared" si="23"/>
        <v>0</v>
      </c>
      <c r="BH173" s="155">
        <f t="shared" si="24"/>
        <v>0</v>
      </c>
      <c r="BI173" s="155">
        <f t="shared" si="25"/>
        <v>0</v>
      </c>
      <c r="BJ173" s="14" t="s">
        <v>86</v>
      </c>
      <c r="BK173" s="156">
        <f t="shared" si="26"/>
        <v>0</v>
      </c>
      <c r="BL173" s="14" t="s">
        <v>209</v>
      </c>
      <c r="BM173" s="154" t="s">
        <v>476</v>
      </c>
    </row>
    <row r="174" spans="1:65" s="2" customFormat="1" ht="24" customHeight="1">
      <c r="A174" s="26"/>
      <c r="B174" s="143"/>
      <c r="C174" s="144" t="s">
        <v>312</v>
      </c>
      <c r="D174" s="144" t="s">
        <v>157</v>
      </c>
      <c r="E174" s="145" t="s">
        <v>1947</v>
      </c>
      <c r="F174" s="146" t="s">
        <v>1948</v>
      </c>
      <c r="G174" s="147" t="s">
        <v>159</v>
      </c>
      <c r="H174" s="148">
        <v>1</v>
      </c>
      <c r="I174" s="148"/>
      <c r="J174" s="148"/>
      <c r="K174" s="149"/>
      <c r="L174" s="27"/>
      <c r="M174" s="150" t="s">
        <v>1</v>
      </c>
      <c r="N174" s="151" t="s">
        <v>39</v>
      </c>
      <c r="O174" s="152">
        <v>0</v>
      </c>
      <c r="P174" s="152">
        <f t="shared" si="18"/>
        <v>0</v>
      </c>
      <c r="Q174" s="152">
        <v>0</v>
      </c>
      <c r="R174" s="152">
        <f t="shared" si="19"/>
        <v>0</v>
      </c>
      <c r="S174" s="152">
        <v>0</v>
      </c>
      <c r="T174" s="153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209</v>
      </c>
      <c r="AT174" s="154" t="s">
        <v>157</v>
      </c>
      <c r="AU174" s="154" t="s">
        <v>86</v>
      </c>
      <c r="AY174" s="14" t="s">
        <v>154</v>
      </c>
      <c r="BE174" s="155">
        <f t="shared" si="21"/>
        <v>0</v>
      </c>
      <c r="BF174" s="155">
        <f t="shared" si="22"/>
        <v>0</v>
      </c>
      <c r="BG174" s="155">
        <f t="shared" si="23"/>
        <v>0</v>
      </c>
      <c r="BH174" s="155">
        <f t="shared" si="24"/>
        <v>0</v>
      </c>
      <c r="BI174" s="155">
        <f t="shared" si="25"/>
        <v>0</v>
      </c>
      <c r="BJ174" s="14" t="s">
        <v>86</v>
      </c>
      <c r="BK174" s="156">
        <f t="shared" si="26"/>
        <v>0</v>
      </c>
      <c r="BL174" s="14" t="s">
        <v>209</v>
      </c>
      <c r="BM174" s="154" t="s">
        <v>484</v>
      </c>
    </row>
    <row r="175" spans="1:65" s="2" customFormat="1" ht="24" customHeight="1">
      <c r="A175" s="26"/>
      <c r="B175" s="143"/>
      <c r="C175" s="157" t="s">
        <v>316</v>
      </c>
      <c r="D175" s="157" t="s">
        <v>229</v>
      </c>
      <c r="E175" s="158" t="s">
        <v>1949</v>
      </c>
      <c r="F175" s="159" t="s">
        <v>2575</v>
      </c>
      <c r="G175" s="160" t="s">
        <v>159</v>
      </c>
      <c r="H175" s="161">
        <v>1</v>
      </c>
      <c r="I175" s="161"/>
      <c r="J175" s="161"/>
      <c r="K175" s="162"/>
      <c r="L175" s="163"/>
      <c r="M175" s="164" t="s">
        <v>1</v>
      </c>
      <c r="N175" s="165" t="s">
        <v>39</v>
      </c>
      <c r="O175" s="152">
        <v>0</v>
      </c>
      <c r="P175" s="152">
        <f t="shared" si="18"/>
        <v>0</v>
      </c>
      <c r="Q175" s="152">
        <v>0</v>
      </c>
      <c r="R175" s="152">
        <f t="shared" si="19"/>
        <v>0</v>
      </c>
      <c r="S175" s="152">
        <v>0</v>
      </c>
      <c r="T175" s="153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4" t="s">
        <v>275</v>
      </c>
      <c r="AT175" s="154" t="s">
        <v>229</v>
      </c>
      <c r="AU175" s="154" t="s">
        <v>86</v>
      </c>
      <c r="AY175" s="14" t="s">
        <v>154</v>
      </c>
      <c r="BE175" s="155">
        <f t="shared" si="21"/>
        <v>0</v>
      </c>
      <c r="BF175" s="155">
        <f t="shared" si="22"/>
        <v>0</v>
      </c>
      <c r="BG175" s="155">
        <f t="shared" si="23"/>
        <v>0</v>
      </c>
      <c r="BH175" s="155">
        <f t="shared" si="24"/>
        <v>0</v>
      </c>
      <c r="BI175" s="155">
        <f t="shared" si="25"/>
        <v>0</v>
      </c>
      <c r="BJ175" s="14" t="s">
        <v>86</v>
      </c>
      <c r="BK175" s="156">
        <f t="shared" si="26"/>
        <v>0</v>
      </c>
      <c r="BL175" s="14" t="s">
        <v>209</v>
      </c>
      <c r="BM175" s="154" t="s">
        <v>492</v>
      </c>
    </row>
    <row r="176" spans="1:65" s="2" customFormat="1" ht="16.5" customHeight="1">
      <c r="A176" s="26"/>
      <c r="B176" s="143"/>
      <c r="C176" s="157" t="s">
        <v>320</v>
      </c>
      <c r="D176" s="157" t="s">
        <v>229</v>
      </c>
      <c r="E176" s="158" t="s">
        <v>1950</v>
      </c>
      <c r="F176" s="159" t="s">
        <v>1951</v>
      </c>
      <c r="G176" s="160" t="s">
        <v>159</v>
      </c>
      <c r="H176" s="161">
        <v>1</v>
      </c>
      <c r="I176" s="161"/>
      <c r="J176" s="161"/>
      <c r="K176" s="162"/>
      <c r="L176" s="163"/>
      <c r="M176" s="164" t="s">
        <v>1</v>
      </c>
      <c r="N176" s="165" t="s">
        <v>39</v>
      </c>
      <c r="O176" s="152">
        <v>0</v>
      </c>
      <c r="P176" s="152">
        <f t="shared" si="18"/>
        <v>0</v>
      </c>
      <c r="Q176" s="152">
        <v>0</v>
      </c>
      <c r="R176" s="152">
        <f t="shared" si="19"/>
        <v>0</v>
      </c>
      <c r="S176" s="152">
        <v>0</v>
      </c>
      <c r="T176" s="153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275</v>
      </c>
      <c r="AT176" s="154" t="s">
        <v>229</v>
      </c>
      <c r="AU176" s="154" t="s">
        <v>86</v>
      </c>
      <c r="AY176" s="14" t="s">
        <v>154</v>
      </c>
      <c r="BE176" s="155">
        <f t="shared" si="21"/>
        <v>0</v>
      </c>
      <c r="BF176" s="155">
        <f t="shared" si="22"/>
        <v>0</v>
      </c>
      <c r="BG176" s="155">
        <f t="shared" si="23"/>
        <v>0</v>
      </c>
      <c r="BH176" s="155">
        <f t="shared" si="24"/>
        <v>0</v>
      </c>
      <c r="BI176" s="155">
        <f t="shared" si="25"/>
        <v>0</v>
      </c>
      <c r="BJ176" s="14" t="s">
        <v>86</v>
      </c>
      <c r="BK176" s="156">
        <f t="shared" si="26"/>
        <v>0</v>
      </c>
      <c r="BL176" s="14" t="s">
        <v>209</v>
      </c>
      <c r="BM176" s="154" t="s">
        <v>500</v>
      </c>
    </row>
    <row r="177" spans="1:65" s="2" customFormat="1" ht="24" customHeight="1">
      <c r="A177" s="26"/>
      <c r="B177" s="143"/>
      <c r="C177" s="157" t="s">
        <v>324</v>
      </c>
      <c r="D177" s="157" t="s">
        <v>229</v>
      </c>
      <c r="E177" s="158" t="s">
        <v>1952</v>
      </c>
      <c r="F177" s="159" t="s">
        <v>2576</v>
      </c>
      <c r="G177" s="160" t="s">
        <v>159</v>
      </c>
      <c r="H177" s="161">
        <v>1</v>
      </c>
      <c r="I177" s="161"/>
      <c r="J177" s="161"/>
      <c r="K177" s="162"/>
      <c r="L177" s="163"/>
      <c r="M177" s="164" t="s">
        <v>1</v>
      </c>
      <c r="N177" s="165" t="s">
        <v>39</v>
      </c>
      <c r="O177" s="152">
        <v>0</v>
      </c>
      <c r="P177" s="152">
        <f t="shared" si="18"/>
        <v>0</v>
      </c>
      <c r="Q177" s="152">
        <v>0</v>
      </c>
      <c r="R177" s="152">
        <f t="shared" si="19"/>
        <v>0</v>
      </c>
      <c r="S177" s="152">
        <v>0</v>
      </c>
      <c r="T177" s="153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275</v>
      </c>
      <c r="AT177" s="154" t="s">
        <v>229</v>
      </c>
      <c r="AU177" s="154" t="s">
        <v>86</v>
      </c>
      <c r="AY177" s="14" t="s">
        <v>154</v>
      </c>
      <c r="BE177" s="155">
        <f t="shared" si="21"/>
        <v>0</v>
      </c>
      <c r="BF177" s="155">
        <f t="shared" si="22"/>
        <v>0</v>
      </c>
      <c r="BG177" s="155">
        <f t="shared" si="23"/>
        <v>0</v>
      </c>
      <c r="BH177" s="155">
        <f t="shared" si="24"/>
        <v>0</v>
      </c>
      <c r="BI177" s="155">
        <f t="shared" si="25"/>
        <v>0</v>
      </c>
      <c r="BJ177" s="14" t="s">
        <v>86</v>
      </c>
      <c r="BK177" s="156">
        <f t="shared" si="26"/>
        <v>0</v>
      </c>
      <c r="BL177" s="14" t="s">
        <v>209</v>
      </c>
      <c r="BM177" s="154" t="s">
        <v>508</v>
      </c>
    </row>
    <row r="178" spans="1:65" s="2" customFormat="1" ht="24" customHeight="1">
      <c r="A178" s="26"/>
      <c r="B178" s="143"/>
      <c r="C178" s="144" t="s">
        <v>330</v>
      </c>
      <c r="D178" s="144" t="s">
        <v>157</v>
      </c>
      <c r="E178" s="145" t="s">
        <v>1953</v>
      </c>
      <c r="F178" s="146" t="s">
        <v>1954</v>
      </c>
      <c r="G178" s="147" t="s">
        <v>159</v>
      </c>
      <c r="H178" s="148">
        <v>5</v>
      </c>
      <c r="I178" s="148"/>
      <c r="J178" s="148"/>
      <c r="K178" s="149"/>
      <c r="L178" s="27"/>
      <c r="M178" s="150" t="s">
        <v>1</v>
      </c>
      <c r="N178" s="151" t="s">
        <v>39</v>
      </c>
      <c r="O178" s="152">
        <v>0</v>
      </c>
      <c r="P178" s="152">
        <f t="shared" si="18"/>
        <v>0</v>
      </c>
      <c r="Q178" s="152">
        <v>0</v>
      </c>
      <c r="R178" s="152">
        <f t="shared" si="19"/>
        <v>0</v>
      </c>
      <c r="S178" s="152">
        <v>0</v>
      </c>
      <c r="T178" s="153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209</v>
      </c>
      <c r="AT178" s="154" t="s">
        <v>157</v>
      </c>
      <c r="AU178" s="154" t="s">
        <v>86</v>
      </c>
      <c r="AY178" s="14" t="s">
        <v>154</v>
      </c>
      <c r="BE178" s="155">
        <f t="shared" si="21"/>
        <v>0</v>
      </c>
      <c r="BF178" s="155">
        <f t="shared" si="22"/>
        <v>0</v>
      </c>
      <c r="BG178" s="155">
        <f t="shared" si="23"/>
        <v>0</v>
      </c>
      <c r="BH178" s="155">
        <f t="shared" si="24"/>
        <v>0</v>
      </c>
      <c r="BI178" s="155">
        <f t="shared" si="25"/>
        <v>0</v>
      </c>
      <c r="BJ178" s="14" t="s">
        <v>86</v>
      </c>
      <c r="BK178" s="156">
        <f t="shared" si="26"/>
        <v>0</v>
      </c>
      <c r="BL178" s="14" t="s">
        <v>209</v>
      </c>
      <c r="BM178" s="154" t="s">
        <v>516</v>
      </c>
    </row>
    <row r="179" spans="1:65" s="2" customFormat="1" ht="16.5" customHeight="1">
      <c r="A179" s="26"/>
      <c r="B179" s="143"/>
      <c r="C179" s="157" t="s">
        <v>338</v>
      </c>
      <c r="D179" s="157" t="s">
        <v>229</v>
      </c>
      <c r="E179" s="158" t="s">
        <v>1955</v>
      </c>
      <c r="F179" s="159" t="s">
        <v>2577</v>
      </c>
      <c r="G179" s="160" t="s">
        <v>159</v>
      </c>
      <c r="H179" s="161">
        <v>2</v>
      </c>
      <c r="I179" s="161"/>
      <c r="J179" s="161"/>
      <c r="K179" s="162"/>
      <c r="L179" s="163"/>
      <c r="M179" s="164" t="s">
        <v>1</v>
      </c>
      <c r="N179" s="165" t="s">
        <v>39</v>
      </c>
      <c r="O179" s="152">
        <v>0</v>
      </c>
      <c r="P179" s="152">
        <f t="shared" si="18"/>
        <v>0</v>
      </c>
      <c r="Q179" s="152">
        <v>1.575E-2</v>
      </c>
      <c r="R179" s="152">
        <f t="shared" si="19"/>
        <v>3.15E-2</v>
      </c>
      <c r="S179" s="152">
        <v>0</v>
      </c>
      <c r="T179" s="153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4" t="s">
        <v>275</v>
      </c>
      <c r="AT179" s="154" t="s">
        <v>229</v>
      </c>
      <c r="AU179" s="154" t="s">
        <v>86</v>
      </c>
      <c r="AY179" s="14" t="s">
        <v>154</v>
      </c>
      <c r="BE179" s="155">
        <f t="shared" si="21"/>
        <v>0</v>
      </c>
      <c r="BF179" s="155">
        <f t="shared" si="22"/>
        <v>0</v>
      </c>
      <c r="BG179" s="155">
        <f t="shared" si="23"/>
        <v>0</v>
      </c>
      <c r="BH179" s="155">
        <f t="shared" si="24"/>
        <v>0</v>
      </c>
      <c r="BI179" s="155">
        <f t="shared" si="25"/>
        <v>0</v>
      </c>
      <c r="BJ179" s="14" t="s">
        <v>86</v>
      </c>
      <c r="BK179" s="156">
        <f t="shared" si="26"/>
        <v>0</v>
      </c>
      <c r="BL179" s="14" t="s">
        <v>209</v>
      </c>
      <c r="BM179" s="154" t="s">
        <v>524</v>
      </c>
    </row>
    <row r="180" spans="1:65" s="2" customFormat="1" ht="16.5" customHeight="1">
      <c r="A180" s="26"/>
      <c r="B180" s="143"/>
      <c r="C180" s="157" t="s">
        <v>342</v>
      </c>
      <c r="D180" s="157" t="s">
        <v>229</v>
      </c>
      <c r="E180" s="158" t="s">
        <v>1956</v>
      </c>
      <c r="F180" s="159" t="s">
        <v>2578</v>
      </c>
      <c r="G180" s="160" t="s">
        <v>159</v>
      </c>
      <c r="H180" s="161">
        <v>3</v>
      </c>
      <c r="I180" s="161"/>
      <c r="J180" s="161"/>
      <c r="K180" s="162"/>
      <c r="L180" s="163"/>
      <c r="M180" s="164" t="s">
        <v>1</v>
      </c>
      <c r="N180" s="165" t="s">
        <v>39</v>
      </c>
      <c r="O180" s="152">
        <v>0</v>
      </c>
      <c r="P180" s="152">
        <f t="shared" si="18"/>
        <v>0</v>
      </c>
      <c r="Q180" s="152">
        <v>1.575E-2</v>
      </c>
      <c r="R180" s="152">
        <f t="shared" si="19"/>
        <v>4.725E-2</v>
      </c>
      <c r="S180" s="152">
        <v>0</v>
      </c>
      <c r="T180" s="153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4" t="s">
        <v>275</v>
      </c>
      <c r="AT180" s="154" t="s">
        <v>229</v>
      </c>
      <c r="AU180" s="154" t="s">
        <v>86</v>
      </c>
      <c r="AY180" s="14" t="s">
        <v>154</v>
      </c>
      <c r="BE180" s="155">
        <f t="shared" si="21"/>
        <v>0</v>
      </c>
      <c r="BF180" s="155">
        <f t="shared" si="22"/>
        <v>0</v>
      </c>
      <c r="BG180" s="155">
        <f t="shared" si="23"/>
        <v>0</v>
      </c>
      <c r="BH180" s="155">
        <f t="shared" si="24"/>
        <v>0</v>
      </c>
      <c r="BI180" s="155">
        <f t="shared" si="25"/>
        <v>0</v>
      </c>
      <c r="BJ180" s="14" t="s">
        <v>86</v>
      </c>
      <c r="BK180" s="156">
        <f t="shared" si="26"/>
        <v>0</v>
      </c>
      <c r="BL180" s="14" t="s">
        <v>209</v>
      </c>
      <c r="BM180" s="154" t="s">
        <v>532</v>
      </c>
    </row>
    <row r="181" spans="1:65" s="2" customFormat="1" ht="16.5" customHeight="1">
      <c r="A181" s="26"/>
      <c r="B181" s="143"/>
      <c r="C181" s="144" t="s">
        <v>345</v>
      </c>
      <c r="D181" s="144" t="s">
        <v>157</v>
      </c>
      <c r="E181" s="145" t="s">
        <v>1957</v>
      </c>
      <c r="F181" s="146" t="s">
        <v>1958</v>
      </c>
      <c r="G181" s="147" t="s">
        <v>351</v>
      </c>
      <c r="H181" s="148">
        <v>77.935000000000002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</v>
      </c>
      <c r="P181" s="152">
        <f t="shared" si="18"/>
        <v>0</v>
      </c>
      <c r="Q181" s="152">
        <v>0</v>
      </c>
      <c r="R181" s="152">
        <f t="shared" si="19"/>
        <v>0</v>
      </c>
      <c r="S181" s="152">
        <v>0</v>
      </c>
      <c r="T181" s="153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209</v>
      </c>
      <c r="AT181" s="154" t="s">
        <v>157</v>
      </c>
      <c r="AU181" s="154" t="s">
        <v>86</v>
      </c>
      <c r="AY181" s="14" t="s">
        <v>154</v>
      </c>
      <c r="BE181" s="155">
        <f t="shared" si="21"/>
        <v>0</v>
      </c>
      <c r="BF181" s="155">
        <f t="shared" si="22"/>
        <v>0</v>
      </c>
      <c r="BG181" s="155">
        <f t="shared" si="23"/>
        <v>0</v>
      </c>
      <c r="BH181" s="155">
        <f t="shared" si="24"/>
        <v>0</v>
      </c>
      <c r="BI181" s="155">
        <f t="shared" si="25"/>
        <v>0</v>
      </c>
      <c r="BJ181" s="14" t="s">
        <v>86</v>
      </c>
      <c r="BK181" s="156">
        <f t="shared" si="26"/>
        <v>0</v>
      </c>
      <c r="BL181" s="14" t="s">
        <v>209</v>
      </c>
      <c r="BM181" s="154" t="s">
        <v>540</v>
      </c>
    </row>
    <row r="182" spans="1:65" s="12" customFormat="1" ht="23" customHeight="1">
      <c r="B182" s="131"/>
      <c r="D182" s="132" t="s">
        <v>72</v>
      </c>
      <c r="E182" s="141" t="s">
        <v>1959</v>
      </c>
      <c r="F182" s="141" t="s">
        <v>1960</v>
      </c>
      <c r="J182" s="142"/>
      <c r="L182" s="131"/>
      <c r="M182" s="135"/>
      <c r="N182" s="136"/>
      <c r="O182" s="136"/>
      <c r="P182" s="137">
        <f>SUM(P183:P200)</f>
        <v>634.50761999999997</v>
      </c>
      <c r="Q182" s="136"/>
      <c r="R182" s="137">
        <f>SUM(R183:R200)</f>
        <v>3.6252179151999999</v>
      </c>
      <c r="S182" s="136"/>
      <c r="T182" s="138">
        <f>SUM(T183:T200)</f>
        <v>0</v>
      </c>
      <c r="AR182" s="132" t="s">
        <v>86</v>
      </c>
      <c r="AT182" s="139" t="s">
        <v>72</v>
      </c>
      <c r="AU182" s="139" t="s">
        <v>80</v>
      </c>
      <c r="AY182" s="132" t="s">
        <v>154</v>
      </c>
      <c r="BK182" s="140">
        <f>SUM(BK183:BK200)</f>
        <v>0</v>
      </c>
    </row>
    <row r="183" spans="1:65" s="2" customFormat="1" ht="24" customHeight="1">
      <c r="A183" s="26"/>
      <c r="B183" s="143"/>
      <c r="C183" s="144" t="s">
        <v>348</v>
      </c>
      <c r="D183" s="144" t="s">
        <v>157</v>
      </c>
      <c r="E183" s="145" t="s">
        <v>1961</v>
      </c>
      <c r="F183" s="146" t="s">
        <v>1962</v>
      </c>
      <c r="G183" s="147" t="s">
        <v>175</v>
      </c>
      <c r="H183" s="148">
        <v>165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0.31763000000000002</v>
      </c>
      <c r="P183" s="152">
        <f t="shared" ref="P183:P200" si="27">O183*H183</f>
        <v>52.408950000000004</v>
      </c>
      <c r="Q183" s="152">
        <v>1.0869988000000001E-3</v>
      </c>
      <c r="R183" s="152">
        <f t="shared" ref="R183:R200" si="28">Q183*H183</f>
        <v>0.17935480200000001</v>
      </c>
      <c r="S183" s="152">
        <v>0</v>
      </c>
      <c r="T183" s="153">
        <f t="shared" ref="T183:T200" si="29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209</v>
      </c>
      <c r="AT183" s="154" t="s">
        <v>157</v>
      </c>
      <c r="AU183" s="154" t="s">
        <v>86</v>
      </c>
      <c r="AY183" s="14" t="s">
        <v>154</v>
      </c>
      <c r="BE183" s="155">
        <f t="shared" ref="BE183:BE200" si="30">IF(N183="základná",J183,0)</f>
        <v>0</v>
      </c>
      <c r="BF183" s="155">
        <f t="shared" ref="BF183:BF200" si="31">IF(N183="znížená",J183,0)</f>
        <v>0</v>
      </c>
      <c r="BG183" s="155">
        <f t="shared" ref="BG183:BG200" si="32">IF(N183="zákl. prenesená",J183,0)</f>
        <v>0</v>
      </c>
      <c r="BH183" s="155">
        <f t="shared" ref="BH183:BH200" si="33">IF(N183="zníž. prenesená",J183,0)</f>
        <v>0</v>
      </c>
      <c r="BI183" s="155">
        <f t="shared" ref="BI183:BI200" si="34">IF(N183="nulová",J183,0)</f>
        <v>0</v>
      </c>
      <c r="BJ183" s="14" t="s">
        <v>86</v>
      </c>
      <c r="BK183" s="156">
        <f t="shared" ref="BK183:BK200" si="35">ROUND(I183*H183,3)</f>
        <v>0</v>
      </c>
      <c r="BL183" s="14" t="s">
        <v>209</v>
      </c>
      <c r="BM183" s="154" t="s">
        <v>548</v>
      </c>
    </row>
    <row r="184" spans="1:65" s="2" customFormat="1" ht="24" customHeight="1">
      <c r="A184" s="26"/>
      <c r="B184" s="143"/>
      <c r="C184" s="144" t="s">
        <v>355</v>
      </c>
      <c r="D184" s="144" t="s">
        <v>157</v>
      </c>
      <c r="E184" s="145" t="s">
        <v>1963</v>
      </c>
      <c r="F184" s="146" t="s">
        <v>1964</v>
      </c>
      <c r="G184" s="147" t="s">
        <v>175</v>
      </c>
      <c r="H184" s="148">
        <v>80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0.33489000000000002</v>
      </c>
      <c r="P184" s="152">
        <f t="shared" si="27"/>
        <v>26.791200000000003</v>
      </c>
      <c r="Q184" s="152">
        <v>1.528476E-3</v>
      </c>
      <c r="R184" s="152">
        <f t="shared" si="28"/>
        <v>0.12227808</v>
      </c>
      <c r="S184" s="152">
        <v>0</v>
      </c>
      <c r="T184" s="153">
        <f t="shared" si="29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209</v>
      </c>
      <c r="AT184" s="154" t="s">
        <v>157</v>
      </c>
      <c r="AU184" s="154" t="s">
        <v>86</v>
      </c>
      <c r="AY184" s="14" t="s">
        <v>154</v>
      </c>
      <c r="BE184" s="155">
        <f t="shared" si="30"/>
        <v>0</v>
      </c>
      <c r="BF184" s="155">
        <f t="shared" si="31"/>
        <v>0</v>
      </c>
      <c r="BG184" s="155">
        <f t="shared" si="32"/>
        <v>0</v>
      </c>
      <c r="BH184" s="155">
        <f t="shared" si="33"/>
        <v>0</v>
      </c>
      <c r="BI184" s="155">
        <f t="shared" si="34"/>
        <v>0</v>
      </c>
      <c r="BJ184" s="14" t="s">
        <v>86</v>
      </c>
      <c r="BK184" s="156">
        <f t="shared" si="35"/>
        <v>0</v>
      </c>
      <c r="BL184" s="14" t="s">
        <v>209</v>
      </c>
      <c r="BM184" s="154" t="s">
        <v>557</v>
      </c>
    </row>
    <row r="185" spans="1:65" s="2" customFormat="1" ht="24" customHeight="1">
      <c r="A185" s="26"/>
      <c r="B185" s="143"/>
      <c r="C185" s="144" t="s">
        <v>359</v>
      </c>
      <c r="D185" s="144" t="s">
        <v>157</v>
      </c>
      <c r="E185" s="145" t="s">
        <v>1965</v>
      </c>
      <c r="F185" s="146" t="s">
        <v>1966</v>
      </c>
      <c r="G185" s="147" t="s">
        <v>175</v>
      </c>
      <c r="H185" s="148">
        <v>245</v>
      </c>
      <c r="I185" s="148"/>
      <c r="J185" s="148"/>
      <c r="K185" s="149"/>
      <c r="L185" s="27"/>
      <c r="M185" s="150" t="s">
        <v>1</v>
      </c>
      <c r="N185" s="151" t="s">
        <v>39</v>
      </c>
      <c r="O185" s="152">
        <v>0.33712999999999999</v>
      </c>
      <c r="P185" s="152">
        <f t="shared" si="27"/>
        <v>82.596850000000003</v>
      </c>
      <c r="Q185" s="152">
        <v>1.9389603999999999E-3</v>
      </c>
      <c r="R185" s="152">
        <f t="shared" si="28"/>
        <v>0.475045298</v>
      </c>
      <c r="S185" s="152">
        <v>0</v>
      </c>
      <c r="T185" s="153">
        <f t="shared" si="29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209</v>
      </c>
      <c r="AT185" s="154" t="s">
        <v>157</v>
      </c>
      <c r="AU185" s="154" t="s">
        <v>86</v>
      </c>
      <c r="AY185" s="14" t="s">
        <v>154</v>
      </c>
      <c r="BE185" s="155">
        <f t="shared" si="30"/>
        <v>0</v>
      </c>
      <c r="BF185" s="155">
        <f t="shared" si="31"/>
        <v>0</v>
      </c>
      <c r="BG185" s="155">
        <f t="shared" si="32"/>
        <v>0</v>
      </c>
      <c r="BH185" s="155">
        <f t="shared" si="33"/>
        <v>0</v>
      </c>
      <c r="BI185" s="155">
        <f t="shared" si="34"/>
        <v>0</v>
      </c>
      <c r="BJ185" s="14" t="s">
        <v>86</v>
      </c>
      <c r="BK185" s="156">
        <f t="shared" si="35"/>
        <v>0</v>
      </c>
      <c r="BL185" s="14" t="s">
        <v>209</v>
      </c>
      <c r="BM185" s="154" t="s">
        <v>565</v>
      </c>
    </row>
    <row r="186" spans="1:65" s="2" customFormat="1" ht="24" customHeight="1">
      <c r="A186" s="26"/>
      <c r="B186" s="143"/>
      <c r="C186" s="144" t="s">
        <v>363</v>
      </c>
      <c r="D186" s="144" t="s">
        <v>157</v>
      </c>
      <c r="E186" s="145" t="s">
        <v>1967</v>
      </c>
      <c r="F186" s="146" t="s">
        <v>1968</v>
      </c>
      <c r="G186" s="147" t="s">
        <v>175</v>
      </c>
      <c r="H186" s="148">
        <v>107</v>
      </c>
      <c r="I186" s="148"/>
      <c r="J186" s="148"/>
      <c r="K186" s="149"/>
      <c r="L186" s="27"/>
      <c r="M186" s="150" t="s">
        <v>1</v>
      </c>
      <c r="N186" s="151" t="s">
        <v>39</v>
      </c>
      <c r="O186" s="152">
        <v>0.38969999999999999</v>
      </c>
      <c r="P186" s="152">
        <f t="shared" si="27"/>
        <v>41.697899999999997</v>
      </c>
      <c r="Q186" s="152">
        <v>2.9175476000000001E-3</v>
      </c>
      <c r="R186" s="152">
        <f t="shared" si="28"/>
        <v>0.31217759319999999</v>
      </c>
      <c r="S186" s="152">
        <v>0</v>
      </c>
      <c r="T186" s="153">
        <f t="shared" si="29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209</v>
      </c>
      <c r="AT186" s="154" t="s">
        <v>157</v>
      </c>
      <c r="AU186" s="154" t="s">
        <v>86</v>
      </c>
      <c r="AY186" s="14" t="s">
        <v>154</v>
      </c>
      <c r="BE186" s="155">
        <f t="shared" si="30"/>
        <v>0</v>
      </c>
      <c r="BF186" s="155">
        <f t="shared" si="31"/>
        <v>0</v>
      </c>
      <c r="BG186" s="155">
        <f t="shared" si="32"/>
        <v>0</v>
      </c>
      <c r="BH186" s="155">
        <f t="shared" si="33"/>
        <v>0</v>
      </c>
      <c r="BI186" s="155">
        <f t="shared" si="34"/>
        <v>0</v>
      </c>
      <c r="BJ186" s="14" t="s">
        <v>86</v>
      </c>
      <c r="BK186" s="156">
        <f t="shared" si="35"/>
        <v>0</v>
      </c>
      <c r="BL186" s="14" t="s">
        <v>209</v>
      </c>
      <c r="BM186" s="154" t="s">
        <v>573</v>
      </c>
    </row>
    <row r="187" spans="1:65" s="2" customFormat="1" ht="24" customHeight="1">
      <c r="A187" s="26"/>
      <c r="B187" s="143"/>
      <c r="C187" s="144" t="s">
        <v>365</v>
      </c>
      <c r="D187" s="144" t="s">
        <v>157</v>
      </c>
      <c r="E187" s="145" t="s">
        <v>1969</v>
      </c>
      <c r="F187" s="146" t="s">
        <v>1970</v>
      </c>
      <c r="G187" s="147" t="s">
        <v>175</v>
      </c>
      <c r="H187" s="148">
        <v>210</v>
      </c>
      <c r="I187" s="148"/>
      <c r="J187" s="148"/>
      <c r="K187" s="149"/>
      <c r="L187" s="27"/>
      <c r="M187" s="150" t="s">
        <v>1</v>
      </c>
      <c r="N187" s="151" t="s">
        <v>39</v>
      </c>
      <c r="O187" s="152">
        <v>0.45222000000000001</v>
      </c>
      <c r="P187" s="152">
        <f t="shared" si="27"/>
        <v>94.966200000000001</v>
      </c>
      <c r="Q187" s="152">
        <v>3.820656E-3</v>
      </c>
      <c r="R187" s="152">
        <f t="shared" si="28"/>
        <v>0.80233776000000001</v>
      </c>
      <c r="S187" s="152">
        <v>0</v>
      </c>
      <c r="T187" s="153">
        <f t="shared" si="29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4" t="s">
        <v>209</v>
      </c>
      <c r="AT187" s="154" t="s">
        <v>157</v>
      </c>
      <c r="AU187" s="154" t="s">
        <v>86</v>
      </c>
      <c r="AY187" s="14" t="s">
        <v>154</v>
      </c>
      <c r="BE187" s="155">
        <f t="shared" si="30"/>
        <v>0</v>
      </c>
      <c r="BF187" s="155">
        <f t="shared" si="31"/>
        <v>0</v>
      </c>
      <c r="BG187" s="155">
        <f t="shared" si="32"/>
        <v>0</v>
      </c>
      <c r="BH187" s="155">
        <f t="shared" si="33"/>
        <v>0</v>
      </c>
      <c r="BI187" s="155">
        <f t="shared" si="34"/>
        <v>0</v>
      </c>
      <c r="BJ187" s="14" t="s">
        <v>86</v>
      </c>
      <c r="BK187" s="156">
        <f t="shared" si="35"/>
        <v>0</v>
      </c>
      <c r="BL187" s="14" t="s">
        <v>209</v>
      </c>
      <c r="BM187" s="154" t="s">
        <v>583</v>
      </c>
    </row>
    <row r="188" spans="1:65" s="2" customFormat="1" ht="24" customHeight="1">
      <c r="A188" s="26"/>
      <c r="B188" s="143"/>
      <c r="C188" s="144" t="s">
        <v>368</v>
      </c>
      <c r="D188" s="144" t="s">
        <v>157</v>
      </c>
      <c r="E188" s="145" t="s">
        <v>1971</v>
      </c>
      <c r="F188" s="146" t="s">
        <v>1972</v>
      </c>
      <c r="G188" s="147" t="s">
        <v>175</v>
      </c>
      <c r="H188" s="148">
        <v>275</v>
      </c>
      <c r="I188" s="148"/>
      <c r="J188" s="148"/>
      <c r="K188" s="149"/>
      <c r="L188" s="27"/>
      <c r="M188" s="150" t="s">
        <v>1</v>
      </c>
      <c r="N188" s="151" t="s">
        <v>39</v>
      </c>
      <c r="O188" s="152">
        <v>0.49264999999999998</v>
      </c>
      <c r="P188" s="152">
        <f t="shared" si="27"/>
        <v>135.47874999999999</v>
      </c>
      <c r="Q188" s="152">
        <v>4.5466100000000004E-3</v>
      </c>
      <c r="R188" s="152">
        <f t="shared" si="28"/>
        <v>1.25031775</v>
      </c>
      <c r="S188" s="152">
        <v>0</v>
      </c>
      <c r="T188" s="153">
        <f t="shared" si="29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209</v>
      </c>
      <c r="AT188" s="154" t="s">
        <v>157</v>
      </c>
      <c r="AU188" s="154" t="s">
        <v>86</v>
      </c>
      <c r="AY188" s="14" t="s">
        <v>154</v>
      </c>
      <c r="BE188" s="155">
        <f t="shared" si="30"/>
        <v>0</v>
      </c>
      <c r="BF188" s="155">
        <f t="shared" si="31"/>
        <v>0</v>
      </c>
      <c r="BG188" s="155">
        <f t="shared" si="32"/>
        <v>0</v>
      </c>
      <c r="BH188" s="155">
        <f t="shared" si="33"/>
        <v>0</v>
      </c>
      <c r="BI188" s="155">
        <f t="shared" si="34"/>
        <v>0</v>
      </c>
      <c r="BJ188" s="14" t="s">
        <v>86</v>
      </c>
      <c r="BK188" s="156">
        <f t="shared" si="35"/>
        <v>0</v>
      </c>
      <c r="BL188" s="14" t="s">
        <v>209</v>
      </c>
      <c r="BM188" s="154" t="s">
        <v>589</v>
      </c>
    </row>
    <row r="189" spans="1:65" s="2" customFormat="1" ht="24" customHeight="1">
      <c r="A189" s="26"/>
      <c r="B189" s="143"/>
      <c r="C189" s="144" t="s">
        <v>372</v>
      </c>
      <c r="D189" s="144" t="s">
        <v>157</v>
      </c>
      <c r="E189" s="145" t="s">
        <v>1973</v>
      </c>
      <c r="F189" s="146" t="s">
        <v>1974</v>
      </c>
      <c r="G189" s="147" t="s">
        <v>175</v>
      </c>
      <c r="H189" s="148">
        <v>40</v>
      </c>
      <c r="I189" s="148"/>
      <c r="J189" s="148"/>
      <c r="K189" s="149"/>
      <c r="L189" s="27"/>
      <c r="M189" s="150" t="s">
        <v>1</v>
      </c>
      <c r="N189" s="151" t="s">
        <v>39</v>
      </c>
      <c r="O189" s="152">
        <v>0.55766000000000004</v>
      </c>
      <c r="P189" s="152">
        <f t="shared" si="27"/>
        <v>22.306400000000004</v>
      </c>
      <c r="Q189" s="152">
        <v>6.2925612000000004E-3</v>
      </c>
      <c r="R189" s="152">
        <f t="shared" si="28"/>
        <v>0.25170244800000002</v>
      </c>
      <c r="S189" s="152">
        <v>0</v>
      </c>
      <c r="T189" s="153">
        <f t="shared" si="29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4" t="s">
        <v>209</v>
      </c>
      <c r="AT189" s="154" t="s">
        <v>157</v>
      </c>
      <c r="AU189" s="154" t="s">
        <v>86</v>
      </c>
      <c r="AY189" s="14" t="s">
        <v>154</v>
      </c>
      <c r="BE189" s="155">
        <f t="shared" si="30"/>
        <v>0</v>
      </c>
      <c r="BF189" s="155">
        <f t="shared" si="31"/>
        <v>0</v>
      </c>
      <c r="BG189" s="155">
        <f t="shared" si="32"/>
        <v>0</v>
      </c>
      <c r="BH189" s="155">
        <f t="shared" si="33"/>
        <v>0</v>
      </c>
      <c r="BI189" s="155">
        <f t="shared" si="34"/>
        <v>0</v>
      </c>
      <c r="BJ189" s="14" t="s">
        <v>86</v>
      </c>
      <c r="BK189" s="156">
        <f t="shared" si="35"/>
        <v>0</v>
      </c>
      <c r="BL189" s="14" t="s">
        <v>209</v>
      </c>
      <c r="BM189" s="154" t="s">
        <v>598</v>
      </c>
    </row>
    <row r="190" spans="1:65" s="2" customFormat="1" ht="24" customHeight="1">
      <c r="A190" s="26"/>
      <c r="B190" s="143"/>
      <c r="C190" s="144" t="s">
        <v>376</v>
      </c>
      <c r="D190" s="144" t="s">
        <v>157</v>
      </c>
      <c r="E190" s="145" t="s">
        <v>1975</v>
      </c>
      <c r="F190" s="146" t="s">
        <v>1976</v>
      </c>
      <c r="G190" s="147" t="s">
        <v>175</v>
      </c>
      <c r="H190" s="148">
        <v>20</v>
      </c>
      <c r="I190" s="148"/>
      <c r="J190" s="148"/>
      <c r="K190" s="149"/>
      <c r="L190" s="27"/>
      <c r="M190" s="150" t="s">
        <v>1</v>
      </c>
      <c r="N190" s="151" t="s">
        <v>39</v>
      </c>
      <c r="O190" s="152">
        <v>0.73501000000000005</v>
      </c>
      <c r="P190" s="152">
        <f t="shared" si="27"/>
        <v>14.700200000000001</v>
      </c>
      <c r="Q190" s="152">
        <v>1.0325453199999999E-2</v>
      </c>
      <c r="R190" s="152">
        <f t="shared" si="28"/>
        <v>0.20650906399999999</v>
      </c>
      <c r="S190" s="152">
        <v>0</v>
      </c>
      <c r="T190" s="153">
        <f t="shared" si="29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4" t="s">
        <v>209</v>
      </c>
      <c r="AT190" s="154" t="s">
        <v>157</v>
      </c>
      <c r="AU190" s="154" t="s">
        <v>86</v>
      </c>
      <c r="AY190" s="14" t="s">
        <v>154</v>
      </c>
      <c r="BE190" s="155">
        <f t="shared" si="30"/>
        <v>0</v>
      </c>
      <c r="BF190" s="155">
        <f t="shared" si="31"/>
        <v>0</v>
      </c>
      <c r="BG190" s="155">
        <f t="shared" si="32"/>
        <v>0</v>
      </c>
      <c r="BH190" s="155">
        <f t="shared" si="33"/>
        <v>0</v>
      </c>
      <c r="BI190" s="155">
        <f t="shared" si="34"/>
        <v>0</v>
      </c>
      <c r="BJ190" s="14" t="s">
        <v>86</v>
      </c>
      <c r="BK190" s="156">
        <f t="shared" si="35"/>
        <v>0</v>
      </c>
      <c r="BL190" s="14" t="s">
        <v>209</v>
      </c>
      <c r="BM190" s="154" t="s">
        <v>604</v>
      </c>
    </row>
    <row r="191" spans="1:65" s="2" customFormat="1" ht="24" customHeight="1">
      <c r="A191" s="26"/>
      <c r="B191" s="143"/>
      <c r="C191" s="144" t="s">
        <v>378</v>
      </c>
      <c r="D191" s="144" t="s">
        <v>157</v>
      </c>
      <c r="E191" s="145" t="s">
        <v>1977</v>
      </c>
      <c r="F191" s="146" t="s">
        <v>1978</v>
      </c>
      <c r="G191" s="147" t="s">
        <v>159</v>
      </c>
      <c r="H191" s="148">
        <v>8</v>
      </c>
      <c r="I191" s="148"/>
      <c r="J191" s="148"/>
      <c r="K191" s="149"/>
      <c r="L191" s="27"/>
      <c r="M191" s="150" t="s">
        <v>1</v>
      </c>
      <c r="N191" s="151" t="s">
        <v>39</v>
      </c>
      <c r="O191" s="152">
        <v>0.62067000000000005</v>
      </c>
      <c r="P191" s="152">
        <f t="shared" si="27"/>
        <v>4.9653600000000004</v>
      </c>
      <c r="Q191" s="152">
        <v>1.1538799999999999E-3</v>
      </c>
      <c r="R191" s="152">
        <f t="shared" si="28"/>
        <v>9.2310399999999994E-3</v>
      </c>
      <c r="S191" s="152">
        <v>0</v>
      </c>
      <c r="T191" s="153">
        <f t="shared" si="29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209</v>
      </c>
      <c r="AT191" s="154" t="s">
        <v>157</v>
      </c>
      <c r="AU191" s="154" t="s">
        <v>86</v>
      </c>
      <c r="AY191" s="14" t="s">
        <v>154</v>
      </c>
      <c r="BE191" s="155">
        <f t="shared" si="30"/>
        <v>0</v>
      </c>
      <c r="BF191" s="155">
        <f t="shared" si="31"/>
        <v>0</v>
      </c>
      <c r="BG191" s="155">
        <f t="shared" si="32"/>
        <v>0</v>
      </c>
      <c r="BH191" s="155">
        <f t="shared" si="33"/>
        <v>0</v>
      </c>
      <c r="BI191" s="155">
        <f t="shared" si="34"/>
        <v>0</v>
      </c>
      <c r="BJ191" s="14" t="s">
        <v>86</v>
      </c>
      <c r="BK191" s="156">
        <f t="shared" si="35"/>
        <v>0</v>
      </c>
      <c r="BL191" s="14" t="s">
        <v>209</v>
      </c>
      <c r="BM191" s="154" t="s">
        <v>615</v>
      </c>
    </row>
    <row r="192" spans="1:65" s="2" customFormat="1" ht="24" customHeight="1">
      <c r="A192" s="26"/>
      <c r="B192" s="143"/>
      <c r="C192" s="144" t="s">
        <v>382</v>
      </c>
      <c r="D192" s="144" t="s">
        <v>157</v>
      </c>
      <c r="E192" s="145" t="s">
        <v>1979</v>
      </c>
      <c r="F192" s="146" t="s">
        <v>1980</v>
      </c>
      <c r="G192" s="147" t="s">
        <v>159</v>
      </c>
      <c r="H192" s="148">
        <v>1</v>
      </c>
      <c r="I192" s="148"/>
      <c r="J192" s="148"/>
      <c r="K192" s="149"/>
      <c r="L192" s="27"/>
      <c r="M192" s="150" t="s">
        <v>1</v>
      </c>
      <c r="N192" s="151" t="s">
        <v>39</v>
      </c>
      <c r="O192" s="152">
        <v>1.0141</v>
      </c>
      <c r="P192" s="152">
        <f t="shared" si="27"/>
        <v>1.0141</v>
      </c>
      <c r="Q192" s="152">
        <v>1.88568E-3</v>
      </c>
      <c r="R192" s="152">
        <f t="shared" si="28"/>
        <v>1.88568E-3</v>
      </c>
      <c r="S192" s="152">
        <v>0</v>
      </c>
      <c r="T192" s="153">
        <f t="shared" si="29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4" t="s">
        <v>209</v>
      </c>
      <c r="AT192" s="154" t="s">
        <v>157</v>
      </c>
      <c r="AU192" s="154" t="s">
        <v>86</v>
      </c>
      <c r="AY192" s="14" t="s">
        <v>154</v>
      </c>
      <c r="BE192" s="155">
        <f t="shared" si="30"/>
        <v>0</v>
      </c>
      <c r="BF192" s="155">
        <f t="shared" si="31"/>
        <v>0</v>
      </c>
      <c r="BG192" s="155">
        <f t="shared" si="32"/>
        <v>0</v>
      </c>
      <c r="BH192" s="155">
        <f t="shared" si="33"/>
        <v>0</v>
      </c>
      <c r="BI192" s="155">
        <f t="shared" si="34"/>
        <v>0</v>
      </c>
      <c r="BJ192" s="14" t="s">
        <v>86</v>
      </c>
      <c r="BK192" s="156">
        <f t="shared" si="35"/>
        <v>0</v>
      </c>
      <c r="BL192" s="14" t="s">
        <v>209</v>
      </c>
      <c r="BM192" s="154" t="s">
        <v>623</v>
      </c>
    </row>
    <row r="193" spans="1:65" s="2" customFormat="1" ht="24" customHeight="1">
      <c r="A193" s="26"/>
      <c r="B193" s="143"/>
      <c r="C193" s="144" t="s">
        <v>388</v>
      </c>
      <c r="D193" s="144" t="s">
        <v>157</v>
      </c>
      <c r="E193" s="145" t="s">
        <v>1981</v>
      </c>
      <c r="F193" s="146" t="s">
        <v>1982</v>
      </c>
      <c r="G193" s="147" t="s">
        <v>159</v>
      </c>
      <c r="H193" s="148">
        <v>1</v>
      </c>
      <c r="I193" s="148"/>
      <c r="J193" s="148"/>
      <c r="K193" s="149"/>
      <c r="L193" s="27"/>
      <c r="M193" s="150" t="s">
        <v>1</v>
      </c>
      <c r="N193" s="151" t="s">
        <v>39</v>
      </c>
      <c r="O193" s="152">
        <v>1.5867100000000001</v>
      </c>
      <c r="P193" s="152">
        <f t="shared" si="27"/>
        <v>1.5867100000000001</v>
      </c>
      <c r="Q193" s="152">
        <v>2.9483999999999999E-3</v>
      </c>
      <c r="R193" s="152">
        <f t="shared" si="28"/>
        <v>2.9483999999999999E-3</v>
      </c>
      <c r="S193" s="152">
        <v>0</v>
      </c>
      <c r="T193" s="153">
        <f t="shared" si="29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4" t="s">
        <v>209</v>
      </c>
      <c r="AT193" s="154" t="s">
        <v>157</v>
      </c>
      <c r="AU193" s="154" t="s">
        <v>86</v>
      </c>
      <c r="AY193" s="14" t="s">
        <v>154</v>
      </c>
      <c r="BE193" s="155">
        <f t="shared" si="30"/>
        <v>0</v>
      </c>
      <c r="BF193" s="155">
        <f t="shared" si="31"/>
        <v>0</v>
      </c>
      <c r="BG193" s="155">
        <f t="shared" si="32"/>
        <v>0</v>
      </c>
      <c r="BH193" s="155">
        <f t="shared" si="33"/>
        <v>0</v>
      </c>
      <c r="BI193" s="155">
        <f t="shared" si="34"/>
        <v>0</v>
      </c>
      <c r="BJ193" s="14" t="s">
        <v>86</v>
      </c>
      <c r="BK193" s="156">
        <f t="shared" si="35"/>
        <v>0</v>
      </c>
      <c r="BL193" s="14" t="s">
        <v>209</v>
      </c>
      <c r="BM193" s="154" t="s">
        <v>1002</v>
      </c>
    </row>
    <row r="194" spans="1:65" s="2" customFormat="1" ht="24" customHeight="1">
      <c r="A194" s="26"/>
      <c r="B194" s="143"/>
      <c r="C194" s="144" t="s">
        <v>393</v>
      </c>
      <c r="D194" s="144" t="s">
        <v>157</v>
      </c>
      <c r="E194" s="145" t="s">
        <v>1983</v>
      </c>
      <c r="F194" s="146" t="s">
        <v>1984</v>
      </c>
      <c r="G194" s="147" t="s">
        <v>175</v>
      </c>
      <c r="H194" s="148">
        <v>3</v>
      </c>
      <c r="I194" s="148"/>
      <c r="J194" s="148"/>
      <c r="K194" s="149"/>
      <c r="L194" s="27"/>
      <c r="M194" s="150" t="s">
        <v>1</v>
      </c>
      <c r="N194" s="151" t="s">
        <v>39</v>
      </c>
      <c r="O194" s="152">
        <v>0</v>
      </c>
      <c r="P194" s="152">
        <f t="shared" si="27"/>
        <v>0</v>
      </c>
      <c r="Q194" s="152">
        <v>3.81E-3</v>
      </c>
      <c r="R194" s="152">
        <f t="shared" si="28"/>
        <v>1.1429999999999999E-2</v>
      </c>
      <c r="S194" s="152">
        <v>0</v>
      </c>
      <c r="T194" s="153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209</v>
      </c>
      <c r="AT194" s="154" t="s">
        <v>157</v>
      </c>
      <c r="AU194" s="154" t="s">
        <v>86</v>
      </c>
      <c r="AY194" s="14" t="s">
        <v>154</v>
      </c>
      <c r="BE194" s="155">
        <f t="shared" si="30"/>
        <v>0</v>
      </c>
      <c r="BF194" s="155">
        <f t="shared" si="31"/>
        <v>0</v>
      </c>
      <c r="BG194" s="155">
        <f t="shared" si="32"/>
        <v>0</v>
      </c>
      <c r="BH194" s="155">
        <f t="shared" si="33"/>
        <v>0</v>
      </c>
      <c r="BI194" s="155">
        <f t="shared" si="34"/>
        <v>0</v>
      </c>
      <c r="BJ194" s="14" t="s">
        <v>86</v>
      </c>
      <c r="BK194" s="156">
        <f t="shared" si="35"/>
        <v>0</v>
      </c>
      <c r="BL194" s="14" t="s">
        <v>209</v>
      </c>
      <c r="BM194" s="154" t="s">
        <v>1010</v>
      </c>
    </row>
    <row r="195" spans="1:65" s="2" customFormat="1" ht="24" customHeight="1">
      <c r="A195" s="26"/>
      <c r="B195" s="143"/>
      <c r="C195" s="157" t="s">
        <v>397</v>
      </c>
      <c r="D195" s="157" t="s">
        <v>229</v>
      </c>
      <c r="E195" s="158" t="s">
        <v>1985</v>
      </c>
      <c r="F195" s="159" t="s">
        <v>2579</v>
      </c>
      <c r="G195" s="160" t="s">
        <v>175</v>
      </c>
      <c r="H195" s="161">
        <v>4250</v>
      </c>
      <c r="I195" s="161"/>
      <c r="J195" s="161"/>
      <c r="K195" s="162"/>
      <c r="L195" s="163"/>
      <c r="M195" s="164" t="s">
        <v>1</v>
      </c>
      <c r="N195" s="165" t="s">
        <v>39</v>
      </c>
      <c r="O195" s="152">
        <v>0</v>
      </c>
      <c r="P195" s="152">
        <f t="shared" si="27"/>
        <v>0</v>
      </c>
      <c r="Q195" s="152">
        <v>0</v>
      </c>
      <c r="R195" s="152">
        <f t="shared" si="28"/>
        <v>0</v>
      </c>
      <c r="S195" s="152">
        <v>0</v>
      </c>
      <c r="T195" s="153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4" t="s">
        <v>275</v>
      </c>
      <c r="AT195" s="154" t="s">
        <v>229</v>
      </c>
      <c r="AU195" s="154" t="s">
        <v>86</v>
      </c>
      <c r="AY195" s="14" t="s">
        <v>154</v>
      </c>
      <c r="BE195" s="155">
        <f t="shared" si="30"/>
        <v>0</v>
      </c>
      <c r="BF195" s="155">
        <f t="shared" si="31"/>
        <v>0</v>
      </c>
      <c r="BG195" s="155">
        <f t="shared" si="32"/>
        <v>0</v>
      </c>
      <c r="BH195" s="155">
        <f t="shared" si="33"/>
        <v>0</v>
      </c>
      <c r="BI195" s="155">
        <f t="shared" si="34"/>
        <v>0</v>
      </c>
      <c r="BJ195" s="14" t="s">
        <v>86</v>
      </c>
      <c r="BK195" s="156">
        <f t="shared" si="35"/>
        <v>0</v>
      </c>
      <c r="BL195" s="14" t="s">
        <v>209</v>
      </c>
      <c r="BM195" s="154" t="s">
        <v>1012</v>
      </c>
    </row>
    <row r="196" spans="1:65" s="2" customFormat="1" ht="24" customHeight="1">
      <c r="A196" s="26"/>
      <c r="B196" s="143"/>
      <c r="C196" s="157" t="s">
        <v>401</v>
      </c>
      <c r="D196" s="157" t="s">
        <v>229</v>
      </c>
      <c r="E196" s="158" t="s">
        <v>1986</v>
      </c>
      <c r="F196" s="159" t="s">
        <v>2580</v>
      </c>
      <c r="G196" s="160" t="s">
        <v>175</v>
      </c>
      <c r="H196" s="161">
        <v>25</v>
      </c>
      <c r="I196" s="161"/>
      <c r="J196" s="161"/>
      <c r="K196" s="162"/>
      <c r="L196" s="163"/>
      <c r="M196" s="164" t="s">
        <v>1</v>
      </c>
      <c r="N196" s="165" t="s">
        <v>39</v>
      </c>
      <c r="O196" s="152">
        <v>0</v>
      </c>
      <c r="P196" s="152">
        <f t="shared" si="27"/>
        <v>0</v>
      </c>
      <c r="Q196" s="152">
        <v>0</v>
      </c>
      <c r="R196" s="152">
        <f t="shared" si="28"/>
        <v>0</v>
      </c>
      <c r="S196" s="152">
        <v>0</v>
      </c>
      <c r="T196" s="153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275</v>
      </c>
      <c r="AT196" s="154" t="s">
        <v>229</v>
      </c>
      <c r="AU196" s="154" t="s">
        <v>86</v>
      </c>
      <c r="AY196" s="14" t="s">
        <v>154</v>
      </c>
      <c r="BE196" s="155">
        <f t="shared" si="30"/>
        <v>0</v>
      </c>
      <c r="BF196" s="155">
        <f t="shared" si="31"/>
        <v>0</v>
      </c>
      <c r="BG196" s="155">
        <f t="shared" si="32"/>
        <v>0</v>
      </c>
      <c r="BH196" s="155">
        <f t="shared" si="33"/>
        <v>0</v>
      </c>
      <c r="BI196" s="155">
        <f t="shared" si="34"/>
        <v>0</v>
      </c>
      <c r="BJ196" s="14" t="s">
        <v>86</v>
      </c>
      <c r="BK196" s="156">
        <f t="shared" si="35"/>
        <v>0</v>
      </c>
      <c r="BL196" s="14" t="s">
        <v>209</v>
      </c>
      <c r="BM196" s="154" t="s">
        <v>1014</v>
      </c>
    </row>
    <row r="197" spans="1:65" s="2" customFormat="1" ht="16.5" customHeight="1">
      <c r="A197" s="26"/>
      <c r="B197" s="143"/>
      <c r="C197" s="144" t="s">
        <v>405</v>
      </c>
      <c r="D197" s="144" t="s">
        <v>157</v>
      </c>
      <c r="E197" s="145" t="s">
        <v>1987</v>
      </c>
      <c r="F197" s="146" t="s">
        <v>1988</v>
      </c>
      <c r="G197" s="147" t="s">
        <v>175</v>
      </c>
      <c r="H197" s="148">
        <v>1115</v>
      </c>
      <c r="I197" s="148"/>
      <c r="J197" s="148"/>
      <c r="K197" s="149"/>
      <c r="L197" s="27"/>
      <c r="M197" s="150" t="s">
        <v>1</v>
      </c>
      <c r="N197" s="151" t="s">
        <v>39</v>
      </c>
      <c r="O197" s="152">
        <v>2.5000000000000001E-2</v>
      </c>
      <c r="P197" s="152">
        <f t="shared" si="27"/>
        <v>27.875</v>
      </c>
      <c r="Q197" s="152">
        <v>0</v>
      </c>
      <c r="R197" s="152">
        <f t="shared" si="28"/>
        <v>0</v>
      </c>
      <c r="S197" s="152">
        <v>0</v>
      </c>
      <c r="T197" s="153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209</v>
      </c>
      <c r="AT197" s="154" t="s">
        <v>157</v>
      </c>
      <c r="AU197" s="154" t="s">
        <v>86</v>
      </c>
      <c r="AY197" s="14" t="s">
        <v>154</v>
      </c>
      <c r="BE197" s="155">
        <f t="shared" si="30"/>
        <v>0</v>
      </c>
      <c r="BF197" s="155">
        <f t="shared" si="31"/>
        <v>0</v>
      </c>
      <c r="BG197" s="155">
        <f t="shared" si="32"/>
        <v>0</v>
      </c>
      <c r="BH197" s="155">
        <f t="shared" si="33"/>
        <v>0</v>
      </c>
      <c r="BI197" s="155">
        <f t="shared" si="34"/>
        <v>0</v>
      </c>
      <c r="BJ197" s="14" t="s">
        <v>86</v>
      </c>
      <c r="BK197" s="156">
        <f t="shared" si="35"/>
        <v>0</v>
      </c>
      <c r="BL197" s="14" t="s">
        <v>209</v>
      </c>
      <c r="BM197" s="154" t="s">
        <v>1019</v>
      </c>
    </row>
    <row r="198" spans="1:65" s="2" customFormat="1" ht="24" customHeight="1">
      <c r="A198" s="26"/>
      <c r="B198" s="143"/>
      <c r="C198" s="144" t="s">
        <v>409</v>
      </c>
      <c r="D198" s="144" t="s">
        <v>157</v>
      </c>
      <c r="E198" s="145" t="s">
        <v>1989</v>
      </c>
      <c r="F198" s="146" t="s">
        <v>1990</v>
      </c>
      <c r="G198" s="147" t="s">
        <v>175</v>
      </c>
      <c r="H198" s="148">
        <v>20</v>
      </c>
      <c r="I198" s="148"/>
      <c r="J198" s="148"/>
      <c r="K198" s="149"/>
      <c r="L198" s="27"/>
      <c r="M198" s="150" t="s">
        <v>1</v>
      </c>
      <c r="N198" s="151" t="s">
        <v>39</v>
      </c>
      <c r="O198" s="152">
        <v>3.1E-2</v>
      </c>
      <c r="P198" s="152">
        <f t="shared" si="27"/>
        <v>0.62</v>
      </c>
      <c r="Q198" s="152">
        <v>0</v>
      </c>
      <c r="R198" s="152">
        <f t="shared" si="28"/>
        <v>0</v>
      </c>
      <c r="S198" s="152">
        <v>0</v>
      </c>
      <c r="T198" s="153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209</v>
      </c>
      <c r="AT198" s="154" t="s">
        <v>157</v>
      </c>
      <c r="AU198" s="154" t="s">
        <v>86</v>
      </c>
      <c r="AY198" s="14" t="s">
        <v>154</v>
      </c>
      <c r="BE198" s="155">
        <f t="shared" si="30"/>
        <v>0</v>
      </c>
      <c r="BF198" s="155">
        <f t="shared" si="31"/>
        <v>0</v>
      </c>
      <c r="BG198" s="155">
        <f t="shared" si="32"/>
        <v>0</v>
      </c>
      <c r="BH198" s="155">
        <f t="shared" si="33"/>
        <v>0</v>
      </c>
      <c r="BI198" s="155">
        <f t="shared" si="34"/>
        <v>0</v>
      </c>
      <c r="BJ198" s="14" t="s">
        <v>86</v>
      </c>
      <c r="BK198" s="156">
        <f t="shared" si="35"/>
        <v>0</v>
      </c>
      <c r="BL198" s="14" t="s">
        <v>209</v>
      </c>
      <c r="BM198" s="154" t="s">
        <v>1024</v>
      </c>
    </row>
    <row r="199" spans="1:65" s="2" customFormat="1" ht="16.5" customHeight="1">
      <c r="A199" s="26"/>
      <c r="B199" s="143"/>
      <c r="C199" s="144" t="s">
        <v>413</v>
      </c>
      <c r="D199" s="144" t="s">
        <v>157</v>
      </c>
      <c r="E199" s="145" t="s">
        <v>1991</v>
      </c>
      <c r="F199" s="146" t="s">
        <v>1992</v>
      </c>
      <c r="G199" s="147" t="s">
        <v>175</v>
      </c>
      <c r="H199" s="148">
        <v>4250</v>
      </c>
      <c r="I199" s="148"/>
      <c r="J199" s="148"/>
      <c r="K199" s="149"/>
      <c r="L199" s="27"/>
      <c r="M199" s="150" t="s">
        <v>1</v>
      </c>
      <c r="N199" s="151" t="s">
        <v>39</v>
      </c>
      <c r="O199" s="152">
        <v>0.03</v>
      </c>
      <c r="P199" s="152">
        <f t="shared" si="27"/>
        <v>127.5</v>
      </c>
      <c r="Q199" s="152">
        <v>0</v>
      </c>
      <c r="R199" s="152">
        <f t="shared" si="28"/>
        <v>0</v>
      </c>
      <c r="S199" s="152">
        <v>0</v>
      </c>
      <c r="T199" s="153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209</v>
      </c>
      <c r="AT199" s="154" t="s">
        <v>157</v>
      </c>
      <c r="AU199" s="154" t="s">
        <v>86</v>
      </c>
      <c r="AY199" s="14" t="s">
        <v>154</v>
      </c>
      <c r="BE199" s="155">
        <f t="shared" si="30"/>
        <v>0</v>
      </c>
      <c r="BF199" s="155">
        <f t="shared" si="31"/>
        <v>0</v>
      </c>
      <c r="BG199" s="155">
        <f t="shared" si="32"/>
        <v>0</v>
      </c>
      <c r="BH199" s="155">
        <f t="shared" si="33"/>
        <v>0</v>
      </c>
      <c r="BI199" s="155">
        <f t="shared" si="34"/>
        <v>0</v>
      </c>
      <c r="BJ199" s="14" t="s">
        <v>86</v>
      </c>
      <c r="BK199" s="156">
        <f t="shared" si="35"/>
        <v>0</v>
      </c>
      <c r="BL199" s="14" t="s">
        <v>209</v>
      </c>
      <c r="BM199" s="154" t="s">
        <v>1029</v>
      </c>
    </row>
    <row r="200" spans="1:65" s="2" customFormat="1" ht="24" customHeight="1">
      <c r="A200" s="26"/>
      <c r="B200" s="143"/>
      <c r="C200" s="144" t="s">
        <v>419</v>
      </c>
      <c r="D200" s="144" t="s">
        <v>157</v>
      </c>
      <c r="E200" s="145" t="s">
        <v>1993</v>
      </c>
      <c r="F200" s="146" t="s">
        <v>1994</v>
      </c>
      <c r="G200" s="147" t="s">
        <v>351</v>
      </c>
      <c r="H200" s="148">
        <v>210.58600000000001</v>
      </c>
      <c r="I200" s="148"/>
      <c r="J200" s="148"/>
      <c r="K200" s="149"/>
      <c r="L200" s="27"/>
      <c r="M200" s="150" t="s">
        <v>1</v>
      </c>
      <c r="N200" s="151" t="s">
        <v>39</v>
      </c>
      <c r="O200" s="152">
        <v>0</v>
      </c>
      <c r="P200" s="152">
        <f t="shared" si="27"/>
        <v>0</v>
      </c>
      <c r="Q200" s="152">
        <v>0</v>
      </c>
      <c r="R200" s="152">
        <f t="shared" si="28"/>
        <v>0</v>
      </c>
      <c r="S200" s="152">
        <v>0</v>
      </c>
      <c r="T200" s="153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209</v>
      </c>
      <c r="AT200" s="154" t="s">
        <v>157</v>
      </c>
      <c r="AU200" s="154" t="s">
        <v>86</v>
      </c>
      <c r="AY200" s="14" t="s">
        <v>154</v>
      </c>
      <c r="BE200" s="155">
        <f t="shared" si="30"/>
        <v>0</v>
      </c>
      <c r="BF200" s="155">
        <f t="shared" si="31"/>
        <v>0</v>
      </c>
      <c r="BG200" s="155">
        <f t="shared" si="32"/>
        <v>0</v>
      </c>
      <c r="BH200" s="155">
        <f t="shared" si="33"/>
        <v>0</v>
      </c>
      <c r="BI200" s="155">
        <f t="shared" si="34"/>
        <v>0</v>
      </c>
      <c r="BJ200" s="14" t="s">
        <v>86</v>
      </c>
      <c r="BK200" s="156">
        <f t="shared" si="35"/>
        <v>0</v>
      </c>
      <c r="BL200" s="14" t="s">
        <v>209</v>
      </c>
      <c r="BM200" s="154" t="s">
        <v>1032</v>
      </c>
    </row>
    <row r="201" spans="1:65" s="12" customFormat="1" ht="23" customHeight="1">
      <c r="B201" s="131"/>
      <c r="D201" s="132" t="s">
        <v>72</v>
      </c>
      <c r="E201" s="141" t="s">
        <v>1835</v>
      </c>
      <c r="F201" s="141" t="s">
        <v>1836</v>
      </c>
      <c r="J201" s="142"/>
      <c r="L201" s="131"/>
      <c r="M201" s="135"/>
      <c r="N201" s="136"/>
      <c r="O201" s="136"/>
      <c r="P201" s="137">
        <f>SUM(P202:P285)</f>
        <v>29.364309999999996</v>
      </c>
      <c r="Q201" s="136"/>
      <c r="R201" s="137">
        <f>SUM(R202:R285)</f>
        <v>9.8933689760000026E-2</v>
      </c>
      <c r="S201" s="136"/>
      <c r="T201" s="138">
        <f>SUM(T202:T285)</f>
        <v>0</v>
      </c>
      <c r="AR201" s="132" t="s">
        <v>86</v>
      </c>
      <c r="AT201" s="139" t="s">
        <v>72</v>
      </c>
      <c r="AU201" s="139" t="s">
        <v>80</v>
      </c>
      <c r="AY201" s="132" t="s">
        <v>154</v>
      </c>
      <c r="BK201" s="140">
        <f>SUM(BK202:BK285)</f>
        <v>0</v>
      </c>
    </row>
    <row r="202" spans="1:65" s="2" customFormat="1" ht="16.5" customHeight="1">
      <c r="A202" s="26"/>
      <c r="B202" s="143"/>
      <c r="C202" s="144" t="s">
        <v>423</v>
      </c>
      <c r="D202" s="144" t="s">
        <v>157</v>
      </c>
      <c r="E202" s="145" t="s">
        <v>1995</v>
      </c>
      <c r="F202" s="146" t="s">
        <v>1996</v>
      </c>
      <c r="G202" s="147" t="s">
        <v>159</v>
      </c>
      <c r="H202" s="148">
        <v>1</v>
      </c>
      <c r="I202" s="148"/>
      <c r="J202" s="148"/>
      <c r="K202" s="149"/>
      <c r="L202" s="27"/>
      <c r="M202" s="150" t="s">
        <v>1</v>
      </c>
      <c r="N202" s="151" t="s">
        <v>39</v>
      </c>
      <c r="O202" s="152">
        <v>0</v>
      </c>
      <c r="P202" s="152">
        <f t="shared" ref="P202:P233" si="36">O202*H202</f>
        <v>0</v>
      </c>
      <c r="Q202" s="152">
        <v>6.7000000000000002E-4</v>
      </c>
      <c r="R202" s="152">
        <f t="shared" ref="R202:R233" si="37">Q202*H202</f>
        <v>6.7000000000000002E-4</v>
      </c>
      <c r="S202" s="152">
        <v>0</v>
      </c>
      <c r="T202" s="153">
        <f t="shared" ref="T202:T233" si="38"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209</v>
      </c>
      <c r="AT202" s="154" t="s">
        <v>157</v>
      </c>
      <c r="AU202" s="154" t="s">
        <v>86</v>
      </c>
      <c r="AY202" s="14" t="s">
        <v>154</v>
      </c>
      <c r="BE202" s="155">
        <f t="shared" ref="BE202:BE233" si="39">IF(N202="základná",J202,0)</f>
        <v>0</v>
      </c>
      <c r="BF202" s="155">
        <f t="shared" ref="BF202:BF233" si="40">IF(N202="znížená",J202,0)</f>
        <v>0</v>
      </c>
      <c r="BG202" s="155">
        <f t="shared" ref="BG202:BG233" si="41">IF(N202="zákl. prenesená",J202,0)</f>
        <v>0</v>
      </c>
      <c r="BH202" s="155">
        <f t="shared" ref="BH202:BH233" si="42">IF(N202="zníž. prenesená",J202,0)</f>
        <v>0</v>
      </c>
      <c r="BI202" s="155">
        <f t="shared" ref="BI202:BI233" si="43">IF(N202="nulová",J202,0)</f>
        <v>0</v>
      </c>
      <c r="BJ202" s="14" t="s">
        <v>86</v>
      </c>
      <c r="BK202" s="156">
        <f t="shared" ref="BK202:BK233" si="44">ROUND(I202*H202,3)</f>
        <v>0</v>
      </c>
      <c r="BL202" s="14" t="s">
        <v>209</v>
      </c>
      <c r="BM202" s="154" t="s">
        <v>1040</v>
      </c>
    </row>
    <row r="203" spans="1:65" s="2" customFormat="1" ht="16.5" customHeight="1">
      <c r="A203" s="26"/>
      <c r="B203" s="143"/>
      <c r="C203" s="157" t="s">
        <v>426</v>
      </c>
      <c r="D203" s="157" t="s">
        <v>229</v>
      </c>
      <c r="E203" s="158" t="s">
        <v>1997</v>
      </c>
      <c r="F203" s="159" t="s">
        <v>2581</v>
      </c>
      <c r="G203" s="160" t="s">
        <v>170</v>
      </c>
      <c r="H203" s="161">
        <v>759.36</v>
      </c>
      <c r="I203" s="161"/>
      <c r="J203" s="161"/>
      <c r="K203" s="162"/>
      <c r="L203" s="163"/>
      <c r="M203" s="164" t="s">
        <v>1</v>
      </c>
      <c r="N203" s="165" t="s">
        <v>39</v>
      </c>
      <c r="O203" s="152">
        <v>0</v>
      </c>
      <c r="P203" s="152">
        <f t="shared" si="36"/>
        <v>0</v>
      </c>
      <c r="Q203" s="152">
        <v>0</v>
      </c>
      <c r="R203" s="152">
        <f t="shared" si="37"/>
        <v>0</v>
      </c>
      <c r="S203" s="152">
        <v>0</v>
      </c>
      <c r="T203" s="153">
        <f t="shared" si="38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4" t="s">
        <v>275</v>
      </c>
      <c r="AT203" s="154" t="s">
        <v>229</v>
      </c>
      <c r="AU203" s="154" t="s">
        <v>86</v>
      </c>
      <c r="AY203" s="14" t="s">
        <v>154</v>
      </c>
      <c r="BE203" s="155">
        <f t="shared" si="39"/>
        <v>0</v>
      </c>
      <c r="BF203" s="155">
        <f t="shared" si="40"/>
        <v>0</v>
      </c>
      <c r="BG203" s="155">
        <f t="shared" si="41"/>
        <v>0</v>
      </c>
      <c r="BH203" s="155">
        <f t="shared" si="42"/>
        <v>0</v>
      </c>
      <c r="BI203" s="155">
        <f t="shared" si="43"/>
        <v>0</v>
      </c>
      <c r="BJ203" s="14" t="s">
        <v>86</v>
      </c>
      <c r="BK203" s="156">
        <f t="shared" si="44"/>
        <v>0</v>
      </c>
      <c r="BL203" s="14" t="s">
        <v>209</v>
      </c>
      <c r="BM203" s="154" t="s">
        <v>1046</v>
      </c>
    </row>
    <row r="204" spans="1:65" s="2" customFormat="1" ht="36" customHeight="1">
      <c r="A204" s="26"/>
      <c r="B204" s="143"/>
      <c r="C204" s="157" t="s">
        <v>432</v>
      </c>
      <c r="D204" s="157" t="s">
        <v>229</v>
      </c>
      <c r="E204" s="158" t="s">
        <v>1998</v>
      </c>
      <c r="F204" s="159" t="s">
        <v>2582</v>
      </c>
      <c r="G204" s="160" t="s">
        <v>159</v>
      </c>
      <c r="H204" s="161">
        <v>5</v>
      </c>
      <c r="I204" s="161"/>
      <c r="J204" s="161"/>
      <c r="K204" s="162"/>
      <c r="L204" s="163"/>
      <c r="M204" s="164" t="s">
        <v>1</v>
      </c>
      <c r="N204" s="165" t="s">
        <v>39</v>
      </c>
      <c r="O204" s="152">
        <v>0</v>
      </c>
      <c r="P204" s="152">
        <f t="shared" si="36"/>
        <v>0</v>
      </c>
      <c r="Q204" s="152">
        <v>0</v>
      </c>
      <c r="R204" s="152">
        <f t="shared" si="37"/>
        <v>0</v>
      </c>
      <c r="S204" s="152">
        <v>0</v>
      </c>
      <c r="T204" s="153">
        <f t="shared" si="38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4" t="s">
        <v>275</v>
      </c>
      <c r="AT204" s="154" t="s">
        <v>229</v>
      </c>
      <c r="AU204" s="154" t="s">
        <v>86</v>
      </c>
      <c r="AY204" s="14" t="s">
        <v>154</v>
      </c>
      <c r="BE204" s="155">
        <f t="shared" si="39"/>
        <v>0</v>
      </c>
      <c r="BF204" s="155">
        <f t="shared" si="40"/>
        <v>0</v>
      </c>
      <c r="BG204" s="155">
        <f t="shared" si="41"/>
        <v>0</v>
      </c>
      <c r="BH204" s="155">
        <f t="shared" si="42"/>
        <v>0</v>
      </c>
      <c r="BI204" s="155">
        <f t="shared" si="43"/>
        <v>0</v>
      </c>
      <c r="BJ204" s="14" t="s">
        <v>86</v>
      </c>
      <c r="BK204" s="156">
        <f t="shared" si="44"/>
        <v>0</v>
      </c>
      <c r="BL204" s="14" t="s">
        <v>209</v>
      </c>
      <c r="BM204" s="154" t="s">
        <v>1052</v>
      </c>
    </row>
    <row r="205" spans="1:65" s="2" customFormat="1" ht="16.5" customHeight="1">
      <c r="A205" s="26"/>
      <c r="B205" s="143"/>
      <c r="C205" s="157" t="s">
        <v>438</v>
      </c>
      <c r="D205" s="157" t="s">
        <v>229</v>
      </c>
      <c r="E205" s="158" t="s">
        <v>1999</v>
      </c>
      <c r="F205" s="159" t="s">
        <v>2583</v>
      </c>
      <c r="G205" s="160" t="s">
        <v>159</v>
      </c>
      <c r="H205" s="161">
        <v>1</v>
      </c>
      <c r="I205" s="161"/>
      <c r="J205" s="161"/>
      <c r="K205" s="162"/>
      <c r="L205" s="163"/>
      <c r="M205" s="164" t="s">
        <v>1</v>
      </c>
      <c r="N205" s="165" t="s">
        <v>39</v>
      </c>
      <c r="O205" s="152">
        <v>0</v>
      </c>
      <c r="P205" s="152">
        <f t="shared" si="36"/>
        <v>0</v>
      </c>
      <c r="Q205" s="152">
        <v>0</v>
      </c>
      <c r="R205" s="152">
        <f t="shared" si="37"/>
        <v>0</v>
      </c>
      <c r="S205" s="152">
        <v>0</v>
      </c>
      <c r="T205" s="153">
        <f t="shared" si="38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4" t="s">
        <v>275</v>
      </c>
      <c r="AT205" s="154" t="s">
        <v>229</v>
      </c>
      <c r="AU205" s="154" t="s">
        <v>86</v>
      </c>
      <c r="AY205" s="14" t="s">
        <v>154</v>
      </c>
      <c r="BE205" s="155">
        <f t="shared" si="39"/>
        <v>0</v>
      </c>
      <c r="BF205" s="155">
        <f t="shared" si="40"/>
        <v>0</v>
      </c>
      <c r="BG205" s="155">
        <f t="shared" si="41"/>
        <v>0</v>
      </c>
      <c r="BH205" s="155">
        <f t="shared" si="42"/>
        <v>0</v>
      </c>
      <c r="BI205" s="155">
        <f t="shared" si="43"/>
        <v>0</v>
      </c>
      <c r="BJ205" s="14" t="s">
        <v>86</v>
      </c>
      <c r="BK205" s="156">
        <f t="shared" si="44"/>
        <v>0</v>
      </c>
      <c r="BL205" s="14" t="s">
        <v>209</v>
      </c>
      <c r="BM205" s="154" t="s">
        <v>1060</v>
      </c>
    </row>
    <row r="206" spans="1:65" s="2" customFormat="1" ht="36" customHeight="1">
      <c r="A206" s="26"/>
      <c r="B206" s="143"/>
      <c r="C206" s="157" t="s">
        <v>442</v>
      </c>
      <c r="D206" s="157" t="s">
        <v>229</v>
      </c>
      <c r="E206" s="158" t="s">
        <v>2000</v>
      </c>
      <c r="F206" s="159" t="s">
        <v>2584</v>
      </c>
      <c r="G206" s="160" t="s">
        <v>159</v>
      </c>
      <c r="H206" s="161">
        <v>2</v>
      </c>
      <c r="I206" s="161"/>
      <c r="J206" s="161"/>
      <c r="K206" s="162"/>
      <c r="L206" s="163"/>
      <c r="M206" s="164" t="s">
        <v>1</v>
      </c>
      <c r="N206" s="165" t="s">
        <v>39</v>
      </c>
      <c r="O206" s="152">
        <v>0</v>
      </c>
      <c r="P206" s="152">
        <f t="shared" si="36"/>
        <v>0</v>
      </c>
      <c r="Q206" s="152">
        <v>0</v>
      </c>
      <c r="R206" s="152">
        <f t="shared" si="37"/>
        <v>0</v>
      </c>
      <c r="S206" s="152">
        <v>0</v>
      </c>
      <c r="T206" s="153">
        <f t="shared" si="38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275</v>
      </c>
      <c r="AT206" s="154" t="s">
        <v>229</v>
      </c>
      <c r="AU206" s="154" t="s">
        <v>86</v>
      </c>
      <c r="AY206" s="14" t="s">
        <v>154</v>
      </c>
      <c r="BE206" s="155">
        <f t="shared" si="39"/>
        <v>0</v>
      </c>
      <c r="BF206" s="155">
        <f t="shared" si="40"/>
        <v>0</v>
      </c>
      <c r="BG206" s="155">
        <f t="shared" si="41"/>
        <v>0</v>
      </c>
      <c r="BH206" s="155">
        <f t="shared" si="42"/>
        <v>0</v>
      </c>
      <c r="BI206" s="155">
        <f t="shared" si="43"/>
        <v>0</v>
      </c>
      <c r="BJ206" s="14" t="s">
        <v>86</v>
      </c>
      <c r="BK206" s="156">
        <f t="shared" si="44"/>
        <v>0</v>
      </c>
      <c r="BL206" s="14" t="s">
        <v>209</v>
      </c>
      <c r="BM206" s="154" t="s">
        <v>1068</v>
      </c>
    </row>
    <row r="207" spans="1:65" s="2" customFormat="1" ht="16.5" customHeight="1">
      <c r="A207" s="26"/>
      <c r="B207" s="143"/>
      <c r="C207" s="144" t="s">
        <v>446</v>
      </c>
      <c r="D207" s="144" t="s">
        <v>157</v>
      </c>
      <c r="E207" s="145" t="s">
        <v>2001</v>
      </c>
      <c r="F207" s="146" t="s">
        <v>2002</v>
      </c>
      <c r="G207" s="147" t="s">
        <v>159</v>
      </c>
      <c r="H207" s="148">
        <v>31</v>
      </c>
      <c r="I207" s="148"/>
      <c r="J207" s="148"/>
      <c r="K207" s="149"/>
      <c r="L207" s="27"/>
      <c r="M207" s="150" t="s">
        <v>1</v>
      </c>
      <c r="N207" s="151" t="s">
        <v>39</v>
      </c>
      <c r="O207" s="152">
        <v>4.802E-2</v>
      </c>
      <c r="P207" s="152">
        <f t="shared" si="36"/>
        <v>1.4886200000000001</v>
      </c>
      <c r="Q207" s="152">
        <v>3.0000000000000001E-5</v>
      </c>
      <c r="R207" s="152">
        <f t="shared" si="37"/>
        <v>9.3000000000000005E-4</v>
      </c>
      <c r="S207" s="152">
        <v>0</v>
      </c>
      <c r="T207" s="153">
        <f t="shared" si="38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4" t="s">
        <v>209</v>
      </c>
      <c r="AT207" s="154" t="s">
        <v>157</v>
      </c>
      <c r="AU207" s="154" t="s">
        <v>86</v>
      </c>
      <c r="AY207" s="14" t="s">
        <v>154</v>
      </c>
      <c r="BE207" s="155">
        <f t="shared" si="39"/>
        <v>0</v>
      </c>
      <c r="BF207" s="155">
        <f t="shared" si="40"/>
        <v>0</v>
      </c>
      <c r="BG207" s="155">
        <f t="shared" si="41"/>
        <v>0</v>
      </c>
      <c r="BH207" s="155">
        <f t="shared" si="42"/>
        <v>0</v>
      </c>
      <c r="BI207" s="155">
        <f t="shared" si="43"/>
        <v>0</v>
      </c>
      <c r="BJ207" s="14" t="s">
        <v>86</v>
      </c>
      <c r="BK207" s="156">
        <f t="shared" si="44"/>
        <v>0</v>
      </c>
      <c r="BL207" s="14" t="s">
        <v>209</v>
      </c>
      <c r="BM207" s="154" t="s">
        <v>1075</v>
      </c>
    </row>
    <row r="208" spans="1:65" s="2" customFormat="1" ht="16.5" customHeight="1">
      <c r="A208" s="26"/>
      <c r="B208" s="143"/>
      <c r="C208" s="144" t="s">
        <v>450</v>
      </c>
      <c r="D208" s="144" t="s">
        <v>157</v>
      </c>
      <c r="E208" s="145" t="s">
        <v>2003</v>
      </c>
      <c r="F208" s="146" t="s">
        <v>2585</v>
      </c>
      <c r="G208" s="147" t="s">
        <v>159</v>
      </c>
      <c r="H208" s="148">
        <v>14</v>
      </c>
      <c r="I208" s="148"/>
      <c r="J208" s="148"/>
      <c r="K208" s="149"/>
      <c r="L208" s="27"/>
      <c r="M208" s="150" t="s">
        <v>1</v>
      </c>
      <c r="N208" s="151" t="s">
        <v>39</v>
      </c>
      <c r="O208" s="152">
        <v>0</v>
      </c>
      <c r="P208" s="152">
        <f t="shared" si="36"/>
        <v>0</v>
      </c>
      <c r="Q208" s="152">
        <v>3.8999999999999999E-4</v>
      </c>
      <c r="R208" s="152">
        <f t="shared" si="37"/>
        <v>5.4599999999999996E-3</v>
      </c>
      <c r="S208" s="152">
        <v>0</v>
      </c>
      <c r="T208" s="153">
        <f t="shared" si="38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4" t="s">
        <v>209</v>
      </c>
      <c r="AT208" s="154" t="s">
        <v>157</v>
      </c>
      <c r="AU208" s="154" t="s">
        <v>86</v>
      </c>
      <c r="AY208" s="14" t="s">
        <v>154</v>
      </c>
      <c r="BE208" s="155">
        <f t="shared" si="39"/>
        <v>0</v>
      </c>
      <c r="BF208" s="155">
        <f t="shared" si="40"/>
        <v>0</v>
      </c>
      <c r="BG208" s="155">
        <f t="shared" si="41"/>
        <v>0</v>
      </c>
      <c r="BH208" s="155">
        <f t="shared" si="42"/>
        <v>0</v>
      </c>
      <c r="BI208" s="155">
        <f t="shared" si="43"/>
        <v>0</v>
      </c>
      <c r="BJ208" s="14" t="s">
        <v>86</v>
      </c>
      <c r="BK208" s="156">
        <f t="shared" si="44"/>
        <v>0</v>
      </c>
      <c r="BL208" s="14" t="s">
        <v>209</v>
      </c>
      <c r="BM208" s="154" t="s">
        <v>1083</v>
      </c>
    </row>
    <row r="209" spans="1:65" s="2" customFormat="1" ht="16.5" customHeight="1">
      <c r="A209" s="26"/>
      <c r="B209" s="143"/>
      <c r="C209" s="144" t="s">
        <v>453</v>
      </c>
      <c r="D209" s="144" t="s">
        <v>157</v>
      </c>
      <c r="E209" s="145" t="s">
        <v>2004</v>
      </c>
      <c r="F209" s="146" t="s">
        <v>2586</v>
      </c>
      <c r="G209" s="147" t="s">
        <v>159</v>
      </c>
      <c r="H209" s="148">
        <v>17</v>
      </c>
      <c r="I209" s="148"/>
      <c r="J209" s="148"/>
      <c r="K209" s="149"/>
      <c r="L209" s="27"/>
      <c r="M209" s="150" t="s">
        <v>1</v>
      </c>
      <c r="N209" s="151" t="s">
        <v>39</v>
      </c>
      <c r="O209" s="152">
        <v>0</v>
      </c>
      <c r="P209" s="152">
        <f t="shared" si="36"/>
        <v>0</v>
      </c>
      <c r="Q209" s="152">
        <v>3.8999999999999999E-4</v>
      </c>
      <c r="R209" s="152">
        <f t="shared" si="37"/>
        <v>6.6299999999999996E-3</v>
      </c>
      <c r="S209" s="152">
        <v>0</v>
      </c>
      <c r="T209" s="153">
        <f t="shared" si="38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4" t="s">
        <v>209</v>
      </c>
      <c r="AT209" s="154" t="s">
        <v>157</v>
      </c>
      <c r="AU209" s="154" t="s">
        <v>86</v>
      </c>
      <c r="AY209" s="14" t="s">
        <v>154</v>
      </c>
      <c r="BE209" s="155">
        <f t="shared" si="39"/>
        <v>0</v>
      </c>
      <c r="BF209" s="155">
        <f t="shared" si="40"/>
        <v>0</v>
      </c>
      <c r="BG209" s="155">
        <f t="shared" si="41"/>
        <v>0</v>
      </c>
      <c r="BH209" s="155">
        <f t="shared" si="42"/>
        <v>0</v>
      </c>
      <c r="BI209" s="155">
        <f t="shared" si="43"/>
        <v>0</v>
      </c>
      <c r="BJ209" s="14" t="s">
        <v>86</v>
      </c>
      <c r="BK209" s="156">
        <f t="shared" si="44"/>
        <v>0</v>
      </c>
      <c r="BL209" s="14" t="s">
        <v>209</v>
      </c>
      <c r="BM209" s="154" t="s">
        <v>1091</v>
      </c>
    </row>
    <row r="210" spans="1:65" s="2" customFormat="1" ht="16.5" customHeight="1">
      <c r="A210" s="26"/>
      <c r="B210" s="143"/>
      <c r="C210" s="144" t="s">
        <v>456</v>
      </c>
      <c r="D210" s="144" t="s">
        <v>157</v>
      </c>
      <c r="E210" s="145" t="s">
        <v>2005</v>
      </c>
      <c r="F210" s="146" t="s">
        <v>2006</v>
      </c>
      <c r="G210" s="147" t="s">
        <v>159</v>
      </c>
      <c r="H210" s="148">
        <v>3</v>
      </c>
      <c r="I210" s="148"/>
      <c r="J210" s="148"/>
      <c r="K210" s="149"/>
      <c r="L210" s="27"/>
      <c r="M210" s="150" t="s">
        <v>1</v>
      </c>
      <c r="N210" s="151" t="s">
        <v>39</v>
      </c>
      <c r="O210" s="152">
        <v>5.0020000000000002E-2</v>
      </c>
      <c r="P210" s="152">
        <f t="shared" si="36"/>
        <v>0.15006</v>
      </c>
      <c r="Q210" s="152">
        <v>3.0000000000000001E-5</v>
      </c>
      <c r="R210" s="152">
        <f t="shared" si="37"/>
        <v>9.0000000000000006E-5</v>
      </c>
      <c r="S210" s="152">
        <v>0</v>
      </c>
      <c r="T210" s="153">
        <f t="shared" si="38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4" t="s">
        <v>209</v>
      </c>
      <c r="AT210" s="154" t="s">
        <v>157</v>
      </c>
      <c r="AU210" s="154" t="s">
        <v>86</v>
      </c>
      <c r="AY210" s="14" t="s">
        <v>154</v>
      </c>
      <c r="BE210" s="155">
        <f t="shared" si="39"/>
        <v>0</v>
      </c>
      <c r="BF210" s="155">
        <f t="shared" si="40"/>
        <v>0</v>
      </c>
      <c r="BG210" s="155">
        <f t="shared" si="41"/>
        <v>0</v>
      </c>
      <c r="BH210" s="155">
        <f t="shared" si="42"/>
        <v>0</v>
      </c>
      <c r="BI210" s="155">
        <f t="shared" si="43"/>
        <v>0</v>
      </c>
      <c r="BJ210" s="14" t="s">
        <v>86</v>
      </c>
      <c r="BK210" s="156">
        <f t="shared" si="44"/>
        <v>0</v>
      </c>
      <c r="BL210" s="14" t="s">
        <v>209</v>
      </c>
      <c r="BM210" s="154" t="s">
        <v>1097</v>
      </c>
    </row>
    <row r="211" spans="1:65" s="2" customFormat="1" ht="16.5" customHeight="1">
      <c r="A211" s="26"/>
      <c r="B211" s="143"/>
      <c r="C211" s="144" t="s">
        <v>460</v>
      </c>
      <c r="D211" s="144" t="s">
        <v>157</v>
      </c>
      <c r="E211" s="145" t="s">
        <v>2007</v>
      </c>
      <c r="F211" s="146" t="s">
        <v>2587</v>
      </c>
      <c r="G211" s="147" t="s">
        <v>159</v>
      </c>
      <c r="H211" s="148">
        <v>3</v>
      </c>
      <c r="I211" s="148"/>
      <c r="J211" s="148"/>
      <c r="K211" s="149"/>
      <c r="L211" s="27"/>
      <c r="M211" s="150" t="s">
        <v>1</v>
      </c>
      <c r="N211" s="151" t="s">
        <v>39</v>
      </c>
      <c r="O211" s="152">
        <v>0</v>
      </c>
      <c r="P211" s="152">
        <f t="shared" si="36"/>
        <v>0</v>
      </c>
      <c r="Q211" s="152">
        <v>3.8999999999999999E-4</v>
      </c>
      <c r="R211" s="152">
        <f t="shared" si="37"/>
        <v>1.17E-3</v>
      </c>
      <c r="S211" s="152">
        <v>0</v>
      </c>
      <c r="T211" s="153">
        <f t="shared" si="38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4" t="s">
        <v>209</v>
      </c>
      <c r="AT211" s="154" t="s">
        <v>157</v>
      </c>
      <c r="AU211" s="154" t="s">
        <v>86</v>
      </c>
      <c r="AY211" s="14" t="s">
        <v>154</v>
      </c>
      <c r="BE211" s="155">
        <f t="shared" si="39"/>
        <v>0</v>
      </c>
      <c r="BF211" s="155">
        <f t="shared" si="40"/>
        <v>0</v>
      </c>
      <c r="BG211" s="155">
        <f t="shared" si="41"/>
        <v>0</v>
      </c>
      <c r="BH211" s="155">
        <f t="shared" si="42"/>
        <v>0</v>
      </c>
      <c r="BI211" s="155">
        <f t="shared" si="43"/>
        <v>0</v>
      </c>
      <c r="BJ211" s="14" t="s">
        <v>86</v>
      </c>
      <c r="BK211" s="156">
        <f t="shared" si="44"/>
        <v>0</v>
      </c>
      <c r="BL211" s="14" t="s">
        <v>209</v>
      </c>
      <c r="BM211" s="154" t="s">
        <v>1103</v>
      </c>
    </row>
    <row r="212" spans="1:65" s="2" customFormat="1" ht="16.5" customHeight="1">
      <c r="A212" s="26"/>
      <c r="B212" s="143"/>
      <c r="C212" s="144" t="s">
        <v>464</v>
      </c>
      <c r="D212" s="144" t="s">
        <v>157</v>
      </c>
      <c r="E212" s="145" t="s">
        <v>2008</v>
      </c>
      <c r="F212" s="146" t="s">
        <v>2009</v>
      </c>
      <c r="G212" s="147" t="s">
        <v>159</v>
      </c>
      <c r="H212" s="148">
        <v>1</v>
      </c>
      <c r="I212" s="148"/>
      <c r="J212" s="148"/>
      <c r="K212" s="149"/>
      <c r="L212" s="27"/>
      <c r="M212" s="150" t="s">
        <v>1</v>
      </c>
      <c r="N212" s="151" t="s">
        <v>39</v>
      </c>
      <c r="O212" s="152">
        <v>0.24403</v>
      </c>
      <c r="P212" s="152">
        <f t="shared" si="36"/>
        <v>0.24403</v>
      </c>
      <c r="Q212" s="152">
        <v>4.0000000000000003E-5</v>
      </c>
      <c r="R212" s="152">
        <f t="shared" si="37"/>
        <v>4.0000000000000003E-5</v>
      </c>
      <c r="S212" s="152">
        <v>0</v>
      </c>
      <c r="T212" s="153">
        <f t="shared" si="38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209</v>
      </c>
      <c r="AT212" s="154" t="s">
        <v>157</v>
      </c>
      <c r="AU212" s="154" t="s">
        <v>86</v>
      </c>
      <c r="AY212" s="14" t="s">
        <v>154</v>
      </c>
      <c r="BE212" s="155">
        <f t="shared" si="39"/>
        <v>0</v>
      </c>
      <c r="BF212" s="155">
        <f t="shared" si="40"/>
        <v>0</v>
      </c>
      <c r="BG212" s="155">
        <f t="shared" si="41"/>
        <v>0</v>
      </c>
      <c r="BH212" s="155">
        <f t="shared" si="42"/>
        <v>0</v>
      </c>
      <c r="BI212" s="155">
        <f t="shared" si="43"/>
        <v>0</v>
      </c>
      <c r="BJ212" s="14" t="s">
        <v>86</v>
      </c>
      <c r="BK212" s="156">
        <f t="shared" si="44"/>
        <v>0</v>
      </c>
      <c r="BL212" s="14" t="s">
        <v>209</v>
      </c>
      <c r="BM212" s="154" t="s">
        <v>1111</v>
      </c>
    </row>
    <row r="213" spans="1:65" s="2" customFormat="1" ht="24" customHeight="1">
      <c r="A213" s="26"/>
      <c r="B213" s="143"/>
      <c r="C213" s="144" t="s">
        <v>468</v>
      </c>
      <c r="D213" s="144" t="s">
        <v>157</v>
      </c>
      <c r="E213" s="145" t="s">
        <v>2010</v>
      </c>
      <c r="F213" s="146" t="s">
        <v>2588</v>
      </c>
      <c r="G213" s="147" t="s">
        <v>159</v>
      </c>
      <c r="H213" s="148">
        <v>1</v>
      </c>
      <c r="I213" s="148"/>
      <c r="J213" s="148"/>
      <c r="K213" s="149"/>
      <c r="L213" s="27"/>
      <c r="M213" s="150" t="s">
        <v>1</v>
      </c>
      <c r="N213" s="151" t="s">
        <v>39</v>
      </c>
      <c r="O213" s="152">
        <v>0</v>
      </c>
      <c r="P213" s="152">
        <f t="shared" si="36"/>
        <v>0</v>
      </c>
      <c r="Q213" s="152">
        <v>3.8999999999999999E-4</v>
      </c>
      <c r="R213" s="152">
        <f t="shared" si="37"/>
        <v>3.8999999999999999E-4</v>
      </c>
      <c r="S213" s="152">
        <v>0</v>
      </c>
      <c r="T213" s="153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4" t="s">
        <v>209</v>
      </c>
      <c r="AT213" s="154" t="s">
        <v>157</v>
      </c>
      <c r="AU213" s="154" t="s">
        <v>86</v>
      </c>
      <c r="AY213" s="14" t="s">
        <v>154</v>
      </c>
      <c r="BE213" s="155">
        <f t="shared" si="39"/>
        <v>0</v>
      </c>
      <c r="BF213" s="155">
        <f t="shared" si="40"/>
        <v>0</v>
      </c>
      <c r="BG213" s="155">
        <f t="shared" si="41"/>
        <v>0</v>
      </c>
      <c r="BH213" s="155">
        <f t="shared" si="42"/>
        <v>0</v>
      </c>
      <c r="BI213" s="155">
        <f t="shared" si="43"/>
        <v>0</v>
      </c>
      <c r="BJ213" s="14" t="s">
        <v>86</v>
      </c>
      <c r="BK213" s="156">
        <f t="shared" si="44"/>
        <v>0</v>
      </c>
      <c r="BL213" s="14" t="s">
        <v>209</v>
      </c>
      <c r="BM213" s="154" t="s">
        <v>1115</v>
      </c>
    </row>
    <row r="214" spans="1:65" s="2" customFormat="1" ht="16.5" customHeight="1">
      <c r="A214" s="26"/>
      <c r="B214" s="143"/>
      <c r="C214" s="144" t="s">
        <v>472</v>
      </c>
      <c r="D214" s="144" t="s">
        <v>157</v>
      </c>
      <c r="E214" s="145" t="s">
        <v>2011</v>
      </c>
      <c r="F214" s="146" t="s">
        <v>2012</v>
      </c>
      <c r="G214" s="147" t="s">
        <v>159</v>
      </c>
      <c r="H214" s="148">
        <v>2</v>
      </c>
      <c r="I214" s="148"/>
      <c r="J214" s="148"/>
      <c r="K214" s="149"/>
      <c r="L214" s="27"/>
      <c r="M214" s="150" t="s">
        <v>1</v>
      </c>
      <c r="N214" s="151" t="s">
        <v>39</v>
      </c>
      <c r="O214" s="152">
        <v>0.27302999999999999</v>
      </c>
      <c r="P214" s="152">
        <f t="shared" si="36"/>
        <v>0.54605999999999999</v>
      </c>
      <c r="Q214" s="152">
        <v>4.0000000000000003E-5</v>
      </c>
      <c r="R214" s="152">
        <f t="shared" si="37"/>
        <v>8.0000000000000007E-5</v>
      </c>
      <c r="S214" s="152">
        <v>0</v>
      </c>
      <c r="T214" s="153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209</v>
      </c>
      <c r="AT214" s="154" t="s">
        <v>157</v>
      </c>
      <c r="AU214" s="154" t="s">
        <v>86</v>
      </c>
      <c r="AY214" s="14" t="s">
        <v>154</v>
      </c>
      <c r="BE214" s="155">
        <f t="shared" si="39"/>
        <v>0</v>
      </c>
      <c r="BF214" s="155">
        <f t="shared" si="40"/>
        <v>0</v>
      </c>
      <c r="BG214" s="155">
        <f t="shared" si="41"/>
        <v>0</v>
      </c>
      <c r="BH214" s="155">
        <f t="shared" si="42"/>
        <v>0</v>
      </c>
      <c r="BI214" s="155">
        <f t="shared" si="43"/>
        <v>0</v>
      </c>
      <c r="BJ214" s="14" t="s">
        <v>86</v>
      </c>
      <c r="BK214" s="156">
        <f t="shared" si="44"/>
        <v>0</v>
      </c>
      <c r="BL214" s="14" t="s">
        <v>209</v>
      </c>
      <c r="BM214" s="154" t="s">
        <v>1117</v>
      </c>
    </row>
    <row r="215" spans="1:65" s="2" customFormat="1" ht="24" customHeight="1">
      <c r="A215" s="26"/>
      <c r="B215" s="143"/>
      <c r="C215" s="144" t="s">
        <v>476</v>
      </c>
      <c r="D215" s="144" t="s">
        <v>157</v>
      </c>
      <c r="E215" s="145" t="s">
        <v>2013</v>
      </c>
      <c r="F215" s="146" t="s">
        <v>2589</v>
      </c>
      <c r="G215" s="147" t="s">
        <v>159</v>
      </c>
      <c r="H215" s="148">
        <v>2</v>
      </c>
      <c r="I215" s="148"/>
      <c r="J215" s="148"/>
      <c r="K215" s="149"/>
      <c r="L215" s="27"/>
      <c r="M215" s="150" t="s">
        <v>1</v>
      </c>
      <c r="N215" s="151" t="s">
        <v>39</v>
      </c>
      <c r="O215" s="152">
        <v>0</v>
      </c>
      <c r="P215" s="152">
        <f t="shared" si="36"/>
        <v>0</v>
      </c>
      <c r="Q215" s="152">
        <v>3.8999999999999999E-4</v>
      </c>
      <c r="R215" s="152">
        <f t="shared" si="37"/>
        <v>7.7999999999999999E-4</v>
      </c>
      <c r="S215" s="152">
        <v>0</v>
      </c>
      <c r="T215" s="153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209</v>
      </c>
      <c r="AT215" s="154" t="s">
        <v>157</v>
      </c>
      <c r="AU215" s="154" t="s">
        <v>86</v>
      </c>
      <c r="AY215" s="14" t="s">
        <v>154</v>
      </c>
      <c r="BE215" s="155">
        <f t="shared" si="39"/>
        <v>0</v>
      </c>
      <c r="BF215" s="155">
        <f t="shared" si="40"/>
        <v>0</v>
      </c>
      <c r="BG215" s="155">
        <f t="shared" si="41"/>
        <v>0</v>
      </c>
      <c r="BH215" s="155">
        <f t="shared" si="42"/>
        <v>0</v>
      </c>
      <c r="BI215" s="155">
        <f t="shared" si="43"/>
        <v>0</v>
      </c>
      <c r="BJ215" s="14" t="s">
        <v>86</v>
      </c>
      <c r="BK215" s="156">
        <f t="shared" si="44"/>
        <v>0</v>
      </c>
      <c r="BL215" s="14" t="s">
        <v>209</v>
      </c>
      <c r="BM215" s="154" t="s">
        <v>1121</v>
      </c>
    </row>
    <row r="216" spans="1:65" s="2" customFormat="1" ht="16.5" customHeight="1">
      <c r="A216" s="26"/>
      <c r="B216" s="143"/>
      <c r="C216" s="144" t="s">
        <v>480</v>
      </c>
      <c r="D216" s="144" t="s">
        <v>157</v>
      </c>
      <c r="E216" s="145" t="s">
        <v>2014</v>
      </c>
      <c r="F216" s="146" t="s">
        <v>2015</v>
      </c>
      <c r="G216" s="147" t="s">
        <v>159</v>
      </c>
      <c r="H216" s="148">
        <v>1</v>
      </c>
      <c r="I216" s="148"/>
      <c r="J216" s="148"/>
      <c r="K216" s="149"/>
      <c r="L216" s="27"/>
      <c r="M216" s="150" t="s">
        <v>1</v>
      </c>
      <c r="N216" s="151" t="s">
        <v>39</v>
      </c>
      <c r="O216" s="152">
        <v>0.40903</v>
      </c>
      <c r="P216" s="152">
        <f t="shared" si="36"/>
        <v>0.40903</v>
      </c>
      <c r="Q216" s="152">
        <v>4.0000000000000003E-5</v>
      </c>
      <c r="R216" s="152">
        <f t="shared" si="37"/>
        <v>4.0000000000000003E-5</v>
      </c>
      <c r="S216" s="152">
        <v>0</v>
      </c>
      <c r="T216" s="153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209</v>
      </c>
      <c r="AT216" s="154" t="s">
        <v>157</v>
      </c>
      <c r="AU216" s="154" t="s">
        <v>86</v>
      </c>
      <c r="AY216" s="14" t="s">
        <v>154</v>
      </c>
      <c r="BE216" s="155">
        <f t="shared" si="39"/>
        <v>0</v>
      </c>
      <c r="BF216" s="155">
        <f t="shared" si="40"/>
        <v>0</v>
      </c>
      <c r="BG216" s="155">
        <f t="shared" si="41"/>
        <v>0</v>
      </c>
      <c r="BH216" s="155">
        <f t="shared" si="42"/>
        <v>0</v>
      </c>
      <c r="BI216" s="155">
        <f t="shared" si="43"/>
        <v>0</v>
      </c>
      <c r="BJ216" s="14" t="s">
        <v>86</v>
      </c>
      <c r="BK216" s="156">
        <f t="shared" si="44"/>
        <v>0</v>
      </c>
      <c r="BL216" s="14" t="s">
        <v>209</v>
      </c>
      <c r="BM216" s="154" t="s">
        <v>1125</v>
      </c>
    </row>
    <row r="217" spans="1:65" s="2" customFormat="1" ht="24" customHeight="1">
      <c r="A217" s="26"/>
      <c r="B217" s="143"/>
      <c r="C217" s="144" t="s">
        <v>484</v>
      </c>
      <c r="D217" s="144" t="s">
        <v>157</v>
      </c>
      <c r="E217" s="145" t="s">
        <v>2016</v>
      </c>
      <c r="F217" s="146" t="s">
        <v>2590</v>
      </c>
      <c r="G217" s="147" t="s">
        <v>159</v>
      </c>
      <c r="H217" s="148">
        <v>1</v>
      </c>
      <c r="I217" s="148"/>
      <c r="J217" s="148"/>
      <c r="K217" s="149"/>
      <c r="L217" s="27"/>
      <c r="M217" s="150" t="s">
        <v>1</v>
      </c>
      <c r="N217" s="151" t="s">
        <v>39</v>
      </c>
      <c r="O217" s="152">
        <v>0</v>
      </c>
      <c r="P217" s="152">
        <f t="shared" si="36"/>
        <v>0</v>
      </c>
      <c r="Q217" s="152">
        <v>3.8999999999999999E-4</v>
      </c>
      <c r="R217" s="152">
        <f t="shared" si="37"/>
        <v>3.8999999999999999E-4</v>
      </c>
      <c r="S217" s="152">
        <v>0</v>
      </c>
      <c r="T217" s="153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4" t="s">
        <v>209</v>
      </c>
      <c r="AT217" s="154" t="s">
        <v>157</v>
      </c>
      <c r="AU217" s="154" t="s">
        <v>86</v>
      </c>
      <c r="AY217" s="14" t="s">
        <v>154</v>
      </c>
      <c r="BE217" s="155">
        <f t="shared" si="39"/>
        <v>0</v>
      </c>
      <c r="BF217" s="155">
        <f t="shared" si="40"/>
        <v>0</v>
      </c>
      <c r="BG217" s="155">
        <f t="shared" si="41"/>
        <v>0</v>
      </c>
      <c r="BH217" s="155">
        <f t="shared" si="42"/>
        <v>0</v>
      </c>
      <c r="BI217" s="155">
        <f t="shared" si="43"/>
        <v>0</v>
      </c>
      <c r="BJ217" s="14" t="s">
        <v>86</v>
      </c>
      <c r="BK217" s="156">
        <f t="shared" si="44"/>
        <v>0</v>
      </c>
      <c r="BL217" s="14" t="s">
        <v>209</v>
      </c>
      <c r="BM217" s="154" t="s">
        <v>1132</v>
      </c>
    </row>
    <row r="218" spans="1:65" s="2" customFormat="1" ht="16.5" customHeight="1">
      <c r="A218" s="26"/>
      <c r="B218" s="143"/>
      <c r="C218" s="144" t="s">
        <v>488</v>
      </c>
      <c r="D218" s="144" t="s">
        <v>157</v>
      </c>
      <c r="E218" s="145" t="s">
        <v>2017</v>
      </c>
      <c r="F218" s="146" t="s">
        <v>2018</v>
      </c>
      <c r="G218" s="147" t="s">
        <v>159</v>
      </c>
      <c r="H218" s="148">
        <v>4</v>
      </c>
      <c r="I218" s="148"/>
      <c r="J218" s="148"/>
      <c r="K218" s="149"/>
      <c r="L218" s="27"/>
      <c r="M218" s="150" t="s">
        <v>1</v>
      </c>
      <c r="N218" s="151" t="s">
        <v>39</v>
      </c>
      <c r="O218" s="152">
        <v>0</v>
      </c>
      <c r="P218" s="152">
        <f t="shared" si="36"/>
        <v>0</v>
      </c>
      <c r="Q218" s="152">
        <v>3.8999999999999999E-4</v>
      </c>
      <c r="R218" s="152">
        <f t="shared" si="37"/>
        <v>1.56E-3</v>
      </c>
      <c r="S218" s="152">
        <v>0</v>
      </c>
      <c r="T218" s="153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209</v>
      </c>
      <c r="AT218" s="154" t="s">
        <v>157</v>
      </c>
      <c r="AU218" s="154" t="s">
        <v>86</v>
      </c>
      <c r="AY218" s="14" t="s">
        <v>154</v>
      </c>
      <c r="BE218" s="155">
        <f t="shared" si="39"/>
        <v>0</v>
      </c>
      <c r="BF218" s="155">
        <f t="shared" si="40"/>
        <v>0</v>
      </c>
      <c r="BG218" s="155">
        <f t="shared" si="41"/>
        <v>0</v>
      </c>
      <c r="BH218" s="155">
        <f t="shared" si="42"/>
        <v>0</v>
      </c>
      <c r="BI218" s="155">
        <f t="shared" si="43"/>
        <v>0</v>
      </c>
      <c r="BJ218" s="14" t="s">
        <v>86</v>
      </c>
      <c r="BK218" s="156">
        <f t="shared" si="44"/>
        <v>0</v>
      </c>
      <c r="BL218" s="14" t="s">
        <v>209</v>
      </c>
      <c r="BM218" s="154" t="s">
        <v>1138</v>
      </c>
    </row>
    <row r="219" spans="1:65" s="2" customFormat="1" ht="24" customHeight="1">
      <c r="A219" s="26"/>
      <c r="B219" s="143"/>
      <c r="C219" s="144" t="s">
        <v>492</v>
      </c>
      <c r="D219" s="144" t="s">
        <v>157</v>
      </c>
      <c r="E219" s="145" t="s">
        <v>2019</v>
      </c>
      <c r="F219" s="146" t="s">
        <v>2591</v>
      </c>
      <c r="G219" s="147" t="s">
        <v>159</v>
      </c>
      <c r="H219" s="148">
        <v>4</v>
      </c>
      <c r="I219" s="148"/>
      <c r="J219" s="148"/>
      <c r="K219" s="149"/>
      <c r="L219" s="27"/>
      <c r="M219" s="150" t="s">
        <v>1</v>
      </c>
      <c r="N219" s="151" t="s">
        <v>39</v>
      </c>
      <c r="O219" s="152">
        <v>0</v>
      </c>
      <c r="P219" s="152">
        <f t="shared" si="36"/>
        <v>0</v>
      </c>
      <c r="Q219" s="152">
        <v>3.8999999999999999E-4</v>
      </c>
      <c r="R219" s="152">
        <f t="shared" si="37"/>
        <v>1.56E-3</v>
      </c>
      <c r="S219" s="152">
        <v>0</v>
      </c>
      <c r="T219" s="153">
        <f t="shared" si="38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4" t="s">
        <v>209</v>
      </c>
      <c r="AT219" s="154" t="s">
        <v>157</v>
      </c>
      <c r="AU219" s="154" t="s">
        <v>86</v>
      </c>
      <c r="AY219" s="14" t="s">
        <v>154</v>
      </c>
      <c r="BE219" s="155">
        <f t="shared" si="39"/>
        <v>0</v>
      </c>
      <c r="BF219" s="155">
        <f t="shared" si="40"/>
        <v>0</v>
      </c>
      <c r="BG219" s="155">
        <f t="shared" si="41"/>
        <v>0</v>
      </c>
      <c r="BH219" s="155">
        <f t="shared" si="42"/>
        <v>0</v>
      </c>
      <c r="BI219" s="155">
        <f t="shared" si="43"/>
        <v>0</v>
      </c>
      <c r="BJ219" s="14" t="s">
        <v>86</v>
      </c>
      <c r="BK219" s="156">
        <f t="shared" si="44"/>
        <v>0</v>
      </c>
      <c r="BL219" s="14" t="s">
        <v>209</v>
      </c>
      <c r="BM219" s="154" t="s">
        <v>1144</v>
      </c>
    </row>
    <row r="220" spans="1:65" s="2" customFormat="1" ht="16.5" customHeight="1">
      <c r="A220" s="26"/>
      <c r="B220" s="143"/>
      <c r="C220" s="144" t="s">
        <v>496</v>
      </c>
      <c r="D220" s="144" t="s">
        <v>157</v>
      </c>
      <c r="E220" s="145" t="s">
        <v>2020</v>
      </c>
      <c r="F220" s="146" t="s">
        <v>2021</v>
      </c>
      <c r="G220" s="147" t="s">
        <v>159</v>
      </c>
      <c r="H220" s="148">
        <v>1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</v>
      </c>
      <c r="P220" s="152">
        <f t="shared" si="36"/>
        <v>0</v>
      </c>
      <c r="Q220" s="152">
        <v>3.8999999999999999E-4</v>
      </c>
      <c r="R220" s="152">
        <f t="shared" si="37"/>
        <v>3.8999999999999999E-4</v>
      </c>
      <c r="S220" s="152">
        <v>0</v>
      </c>
      <c r="T220" s="153">
        <f t="shared" si="38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209</v>
      </c>
      <c r="AT220" s="154" t="s">
        <v>157</v>
      </c>
      <c r="AU220" s="154" t="s">
        <v>86</v>
      </c>
      <c r="AY220" s="14" t="s">
        <v>154</v>
      </c>
      <c r="BE220" s="155">
        <f t="shared" si="39"/>
        <v>0</v>
      </c>
      <c r="BF220" s="155">
        <f t="shared" si="40"/>
        <v>0</v>
      </c>
      <c r="BG220" s="155">
        <f t="shared" si="41"/>
        <v>0</v>
      </c>
      <c r="BH220" s="155">
        <f t="shared" si="42"/>
        <v>0</v>
      </c>
      <c r="BI220" s="155">
        <f t="shared" si="43"/>
        <v>0</v>
      </c>
      <c r="BJ220" s="14" t="s">
        <v>86</v>
      </c>
      <c r="BK220" s="156">
        <f t="shared" si="44"/>
        <v>0</v>
      </c>
      <c r="BL220" s="14" t="s">
        <v>209</v>
      </c>
      <c r="BM220" s="154" t="s">
        <v>1148</v>
      </c>
    </row>
    <row r="221" spans="1:65" s="2" customFormat="1" ht="16.5" customHeight="1">
      <c r="A221" s="26"/>
      <c r="B221" s="143"/>
      <c r="C221" s="144" t="s">
        <v>500</v>
      </c>
      <c r="D221" s="144" t="s">
        <v>157</v>
      </c>
      <c r="E221" s="145" t="s">
        <v>2022</v>
      </c>
      <c r="F221" s="146" t="s">
        <v>2592</v>
      </c>
      <c r="G221" s="147" t="s">
        <v>159</v>
      </c>
      <c r="H221" s="148">
        <v>1</v>
      </c>
      <c r="I221" s="148"/>
      <c r="J221" s="148"/>
      <c r="K221" s="149"/>
      <c r="L221" s="27"/>
      <c r="M221" s="150" t="s">
        <v>1</v>
      </c>
      <c r="N221" s="151" t="s">
        <v>39</v>
      </c>
      <c r="O221" s="152">
        <v>0</v>
      </c>
      <c r="P221" s="152">
        <f t="shared" si="36"/>
        <v>0</v>
      </c>
      <c r="Q221" s="152">
        <v>3.8999999999999999E-4</v>
      </c>
      <c r="R221" s="152">
        <f t="shared" si="37"/>
        <v>3.8999999999999999E-4</v>
      </c>
      <c r="S221" s="152">
        <v>0</v>
      </c>
      <c r="T221" s="153">
        <f t="shared" si="38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209</v>
      </c>
      <c r="AT221" s="154" t="s">
        <v>157</v>
      </c>
      <c r="AU221" s="154" t="s">
        <v>86</v>
      </c>
      <c r="AY221" s="14" t="s">
        <v>154</v>
      </c>
      <c r="BE221" s="155">
        <f t="shared" si="39"/>
        <v>0</v>
      </c>
      <c r="BF221" s="155">
        <f t="shared" si="40"/>
        <v>0</v>
      </c>
      <c r="BG221" s="155">
        <f t="shared" si="41"/>
        <v>0</v>
      </c>
      <c r="BH221" s="155">
        <f t="shared" si="42"/>
        <v>0</v>
      </c>
      <c r="BI221" s="155">
        <f t="shared" si="43"/>
        <v>0</v>
      </c>
      <c r="BJ221" s="14" t="s">
        <v>86</v>
      </c>
      <c r="BK221" s="156">
        <f t="shared" si="44"/>
        <v>0</v>
      </c>
      <c r="BL221" s="14" t="s">
        <v>209</v>
      </c>
      <c r="BM221" s="154" t="s">
        <v>1154</v>
      </c>
    </row>
    <row r="222" spans="1:65" s="2" customFormat="1" ht="24" customHeight="1">
      <c r="A222" s="26"/>
      <c r="B222" s="143"/>
      <c r="C222" s="144" t="s">
        <v>504</v>
      </c>
      <c r="D222" s="144" t="s">
        <v>157</v>
      </c>
      <c r="E222" s="145" t="s">
        <v>2023</v>
      </c>
      <c r="F222" s="146" t="s">
        <v>2024</v>
      </c>
      <c r="G222" s="147" t="s">
        <v>391</v>
      </c>
      <c r="H222" s="148">
        <v>2</v>
      </c>
      <c r="I222" s="148"/>
      <c r="J222" s="148"/>
      <c r="K222" s="149"/>
      <c r="L222" s="27"/>
      <c r="M222" s="150" t="s">
        <v>1</v>
      </c>
      <c r="N222" s="151" t="s">
        <v>39</v>
      </c>
      <c r="O222" s="152">
        <v>0</v>
      </c>
      <c r="P222" s="152">
        <f t="shared" si="36"/>
        <v>0</v>
      </c>
      <c r="Q222" s="152">
        <v>1.4250000000000001E-2</v>
      </c>
      <c r="R222" s="152">
        <f t="shared" si="37"/>
        <v>2.8500000000000001E-2</v>
      </c>
      <c r="S222" s="152">
        <v>0</v>
      </c>
      <c r="T222" s="153">
        <f t="shared" si="38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209</v>
      </c>
      <c r="AT222" s="154" t="s">
        <v>157</v>
      </c>
      <c r="AU222" s="154" t="s">
        <v>86</v>
      </c>
      <c r="AY222" s="14" t="s">
        <v>154</v>
      </c>
      <c r="BE222" s="155">
        <f t="shared" si="39"/>
        <v>0</v>
      </c>
      <c r="BF222" s="155">
        <f t="shared" si="40"/>
        <v>0</v>
      </c>
      <c r="BG222" s="155">
        <f t="shared" si="41"/>
        <v>0</v>
      </c>
      <c r="BH222" s="155">
        <f t="shared" si="42"/>
        <v>0</v>
      </c>
      <c r="BI222" s="155">
        <f t="shared" si="43"/>
        <v>0</v>
      </c>
      <c r="BJ222" s="14" t="s">
        <v>86</v>
      </c>
      <c r="BK222" s="156">
        <f t="shared" si="44"/>
        <v>0</v>
      </c>
      <c r="BL222" s="14" t="s">
        <v>209</v>
      </c>
      <c r="BM222" s="154" t="s">
        <v>1162</v>
      </c>
    </row>
    <row r="223" spans="1:65" s="2" customFormat="1" ht="24" customHeight="1">
      <c r="A223" s="26"/>
      <c r="B223" s="143"/>
      <c r="C223" s="144" t="s">
        <v>508</v>
      </c>
      <c r="D223" s="144" t="s">
        <v>157</v>
      </c>
      <c r="E223" s="145" t="s">
        <v>2025</v>
      </c>
      <c r="F223" s="146" t="s">
        <v>2026</v>
      </c>
      <c r="G223" s="147" t="s">
        <v>391</v>
      </c>
      <c r="H223" s="148">
        <v>1</v>
      </c>
      <c r="I223" s="148"/>
      <c r="J223" s="148"/>
      <c r="K223" s="149"/>
      <c r="L223" s="27"/>
      <c r="M223" s="150" t="s">
        <v>1</v>
      </c>
      <c r="N223" s="151" t="s">
        <v>39</v>
      </c>
      <c r="O223" s="152">
        <v>0</v>
      </c>
      <c r="P223" s="152">
        <f t="shared" si="36"/>
        <v>0</v>
      </c>
      <c r="Q223" s="152">
        <v>1.6619999999999999E-2</v>
      </c>
      <c r="R223" s="152">
        <f t="shared" si="37"/>
        <v>1.6619999999999999E-2</v>
      </c>
      <c r="S223" s="152">
        <v>0</v>
      </c>
      <c r="T223" s="153">
        <f t="shared" si="38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209</v>
      </c>
      <c r="AT223" s="154" t="s">
        <v>157</v>
      </c>
      <c r="AU223" s="154" t="s">
        <v>86</v>
      </c>
      <c r="AY223" s="14" t="s">
        <v>154</v>
      </c>
      <c r="BE223" s="155">
        <f t="shared" si="39"/>
        <v>0</v>
      </c>
      <c r="BF223" s="155">
        <f t="shared" si="40"/>
        <v>0</v>
      </c>
      <c r="BG223" s="155">
        <f t="shared" si="41"/>
        <v>0</v>
      </c>
      <c r="BH223" s="155">
        <f t="shared" si="42"/>
        <v>0</v>
      </c>
      <c r="BI223" s="155">
        <f t="shared" si="43"/>
        <v>0</v>
      </c>
      <c r="BJ223" s="14" t="s">
        <v>86</v>
      </c>
      <c r="BK223" s="156">
        <f t="shared" si="44"/>
        <v>0</v>
      </c>
      <c r="BL223" s="14" t="s">
        <v>209</v>
      </c>
      <c r="BM223" s="154" t="s">
        <v>1166</v>
      </c>
    </row>
    <row r="224" spans="1:65" s="2" customFormat="1" ht="16.5" customHeight="1">
      <c r="A224" s="26"/>
      <c r="B224" s="143"/>
      <c r="C224" s="144" t="s">
        <v>512</v>
      </c>
      <c r="D224" s="144" t="s">
        <v>157</v>
      </c>
      <c r="E224" s="145" t="s">
        <v>2027</v>
      </c>
      <c r="F224" s="146" t="s">
        <v>2028</v>
      </c>
      <c r="G224" s="147" t="s">
        <v>159</v>
      </c>
      <c r="H224" s="148">
        <v>70</v>
      </c>
      <c r="I224" s="148"/>
      <c r="J224" s="148"/>
      <c r="K224" s="149"/>
      <c r="L224" s="27"/>
      <c r="M224" s="150" t="s">
        <v>1</v>
      </c>
      <c r="N224" s="151" t="s">
        <v>39</v>
      </c>
      <c r="O224" s="152">
        <v>0.15701999999999999</v>
      </c>
      <c r="P224" s="152">
        <f t="shared" si="36"/>
        <v>10.991399999999999</v>
      </c>
      <c r="Q224" s="152">
        <v>2.0000000000000002E-5</v>
      </c>
      <c r="R224" s="152">
        <f t="shared" si="37"/>
        <v>1.4000000000000002E-3</v>
      </c>
      <c r="S224" s="152">
        <v>0</v>
      </c>
      <c r="T224" s="153">
        <f t="shared" si="38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209</v>
      </c>
      <c r="AT224" s="154" t="s">
        <v>157</v>
      </c>
      <c r="AU224" s="154" t="s">
        <v>86</v>
      </c>
      <c r="AY224" s="14" t="s">
        <v>154</v>
      </c>
      <c r="BE224" s="155">
        <f t="shared" si="39"/>
        <v>0</v>
      </c>
      <c r="BF224" s="155">
        <f t="shared" si="40"/>
        <v>0</v>
      </c>
      <c r="BG224" s="155">
        <f t="shared" si="41"/>
        <v>0</v>
      </c>
      <c r="BH224" s="155">
        <f t="shared" si="42"/>
        <v>0</v>
      </c>
      <c r="BI224" s="155">
        <f t="shared" si="43"/>
        <v>0</v>
      </c>
      <c r="BJ224" s="14" t="s">
        <v>86</v>
      </c>
      <c r="BK224" s="156">
        <f t="shared" si="44"/>
        <v>0</v>
      </c>
      <c r="BL224" s="14" t="s">
        <v>209</v>
      </c>
      <c r="BM224" s="154" t="s">
        <v>1172</v>
      </c>
    </row>
    <row r="225" spans="1:65" s="2" customFormat="1" ht="24" customHeight="1">
      <c r="A225" s="26"/>
      <c r="B225" s="143"/>
      <c r="C225" s="157" t="s">
        <v>516</v>
      </c>
      <c r="D225" s="157" t="s">
        <v>229</v>
      </c>
      <c r="E225" s="158" t="s">
        <v>2029</v>
      </c>
      <c r="F225" s="159" t="s">
        <v>2593</v>
      </c>
      <c r="G225" s="160" t="s">
        <v>159</v>
      </c>
      <c r="H225" s="161">
        <v>5</v>
      </c>
      <c r="I225" s="161"/>
      <c r="J225" s="161"/>
      <c r="K225" s="162"/>
      <c r="L225" s="163"/>
      <c r="M225" s="164" t="s">
        <v>1</v>
      </c>
      <c r="N225" s="165" t="s">
        <v>39</v>
      </c>
      <c r="O225" s="152">
        <v>0</v>
      </c>
      <c r="P225" s="152">
        <f t="shared" si="36"/>
        <v>0</v>
      </c>
      <c r="Q225" s="152">
        <v>0</v>
      </c>
      <c r="R225" s="152">
        <f t="shared" si="37"/>
        <v>0</v>
      </c>
      <c r="S225" s="152">
        <v>0</v>
      </c>
      <c r="T225" s="153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275</v>
      </c>
      <c r="AT225" s="154" t="s">
        <v>229</v>
      </c>
      <c r="AU225" s="154" t="s">
        <v>86</v>
      </c>
      <c r="AY225" s="14" t="s">
        <v>154</v>
      </c>
      <c r="BE225" s="155">
        <f t="shared" si="39"/>
        <v>0</v>
      </c>
      <c r="BF225" s="155">
        <f t="shared" si="40"/>
        <v>0</v>
      </c>
      <c r="BG225" s="155">
        <f t="shared" si="41"/>
        <v>0</v>
      </c>
      <c r="BH225" s="155">
        <f t="shared" si="42"/>
        <v>0</v>
      </c>
      <c r="BI225" s="155">
        <f t="shared" si="43"/>
        <v>0</v>
      </c>
      <c r="BJ225" s="14" t="s">
        <v>86</v>
      </c>
      <c r="BK225" s="156">
        <f t="shared" si="44"/>
        <v>0</v>
      </c>
      <c r="BL225" s="14" t="s">
        <v>209</v>
      </c>
      <c r="BM225" s="154" t="s">
        <v>1177</v>
      </c>
    </row>
    <row r="226" spans="1:65" s="2" customFormat="1" ht="36" customHeight="1">
      <c r="A226" s="26"/>
      <c r="B226" s="143"/>
      <c r="C226" s="157" t="s">
        <v>520</v>
      </c>
      <c r="D226" s="157" t="s">
        <v>229</v>
      </c>
      <c r="E226" s="158" t="s">
        <v>2030</v>
      </c>
      <c r="F226" s="159" t="s">
        <v>2594</v>
      </c>
      <c r="G226" s="160" t="s">
        <v>159</v>
      </c>
      <c r="H226" s="161">
        <v>1</v>
      </c>
      <c r="I226" s="161"/>
      <c r="J226" s="161"/>
      <c r="K226" s="162"/>
      <c r="L226" s="163"/>
      <c r="M226" s="164" t="s">
        <v>1</v>
      </c>
      <c r="N226" s="165" t="s">
        <v>39</v>
      </c>
      <c r="O226" s="152">
        <v>0</v>
      </c>
      <c r="P226" s="152">
        <f t="shared" si="36"/>
        <v>0</v>
      </c>
      <c r="Q226" s="152">
        <v>0</v>
      </c>
      <c r="R226" s="152">
        <f t="shared" si="37"/>
        <v>0</v>
      </c>
      <c r="S226" s="152">
        <v>0</v>
      </c>
      <c r="T226" s="153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275</v>
      </c>
      <c r="AT226" s="154" t="s">
        <v>229</v>
      </c>
      <c r="AU226" s="154" t="s">
        <v>86</v>
      </c>
      <c r="AY226" s="14" t="s">
        <v>154</v>
      </c>
      <c r="BE226" s="155">
        <f t="shared" si="39"/>
        <v>0</v>
      </c>
      <c r="BF226" s="155">
        <f t="shared" si="40"/>
        <v>0</v>
      </c>
      <c r="BG226" s="155">
        <f t="shared" si="41"/>
        <v>0</v>
      </c>
      <c r="BH226" s="155">
        <f t="shared" si="42"/>
        <v>0</v>
      </c>
      <c r="BI226" s="155">
        <f t="shared" si="43"/>
        <v>0</v>
      </c>
      <c r="BJ226" s="14" t="s">
        <v>86</v>
      </c>
      <c r="BK226" s="156">
        <f t="shared" si="44"/>
        <v>0</v>
      </c>
      <c r="BL226" s="14" t="s">
        <v>209</v>
      </c>
      <c r="BM226" s="154" t="s">
        <v>1183</v>
      </c>
    </row>
    <row r="227" spans="1:65" s="2" customFormat="1" ht="16.5" customHeight="1">
      <c r="A227" s="26"/>
      <c r="B227" s="143"/>
      <c r="C227" s="157" t="s">
        <v>524</v>
      </c>
      <c r="D227" s="157" t="s">
        <v>229</v>
      </c>
      <c r="E227" s="158" t="s">
        <v>2031</v>
      </c>
      <c r="F227" s="159" t="s">
        <v>2595</v>
      </c>
      <c r="G227" s="160" t="s">
        <v>159</v>
      </c>
      <c r="H227" s="161">
        <v>26</v>
      </c>
      <c r="I227" s="161"/>
      <c r="J227" s="161"/>
      <c r="K227" s="162"/>
      <c r="L227" s="163"/>
      <c r="M227" s="164" t="s">
        <v>1</v>
      </c>
      <c r="N227" s="165" t="s">
        <v>39</v>
      </c>
      <c r="O227" s="152">
        <v>0</v>
      </c>
      <c r="P227" s="152">
        <f t="shared" si="36"/>
        <v>0</v>
      </c>
      <c r="Q227" s="152">
        <v>0</v>
      </c>
      <c r="R227" s="152">
        <f t="shared" si="37"/>
        <v>0</v>
      </c>
      <c r="S227" s="152">
        <v>0</v>
      </c>
      <c r="T227" s="153">
        <f t="shared" si="38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275</v>
      </c>
      <c r="AT227" s="154" t="s">
        <v>229</v>
      </c>
      <c r="AU227" s="154" t="s">
        <v>86</v>
      </c>
      <c r="AY227" s="14" t="s">
        <v>154</v>
      </c>
      <c r="BE227" s="155">
        <f t="shared" si="39"/>
        <v>0</v>
      </c>
      <c r="BF227" s="155">
        <f t="shared" si="40"/>
        <v>0</v>
      </c>
      <c r="BG227" s="155">
        <f t="shared" si="41"/>
        <v>0</v>
      </c>
      <c r="BH227" s="155">
        <f t="shared" si="42"/>
        <v>0</v>
      </c>
      <c r="BI227" s="155">
        <f t="shared" si="43"/>
        <v>0</v>
      </c>
      <c r="BJ227" s="14" t="s">
        <v>86</v>
      </c>
      <c r="BK227" s="156">
        <f t="shared" si="44"/>
        <v>0</v>
      </c>
      <c r="BL227" s="14" t="s">
        <v>209</v>
      </c>
      <c r="BM227" s="154" t="s">
        <v>1189</v>
      </c>
    </row>
    <row r="228" spans="1:65" s="2" customFormat="1" ht="24" customHeight="1">
      <c r="A228" s="26"/>
      <c r="B228" s="143"/>
      <c r="C228" s="157" t="s">
        <v>528</v>
      </c>
      <c r="D228" s="157" t="s">
        <v>229</v>
      </c>
      <c r="E228" s="158" t="s">
        <v>2032</v>
      </c>
      <c r="F228" s="159" t="s">
        <v>2597</v>
      </c>
      <c r="G228" s="160" t="s">
        <v>159</v>
      </c>
      <c r="H228" s="161">
        <v>26</v>
      </c>
      <c r="I228" s="161"/>
      <c r="J228" s="161"/>
      <c r="K228" s="162"/>
      <c r="L228" s="163"/>
      <c r="M228" s="164" t="s">
        <v>1</v>
      </c>
      <c r="N228" s="165" t="s">
        <v>39</v>
      </c>
      <c r="O228" s="152">
        <v>0</v>
      </c>
      <c r="P228" s="152">
        <f t="shared" si="36"/>
        <v>0</v>
      </c>
      <c r="Q228" s="152">
        <v>0</v>
      </c>
      <c r="R228" s="152">
        <f t="shared" si="37"/>
        <v>0</v>
      </c>
      <c r="S228" s="152">
        <v>0</v>
      </c>
      <c r="T228" s="153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275</v>
      </c>
      <c r="AT228" s="154" t="s">
        <v>229</v>
      </c>
      <c r="AU228" s="154" t="s">
        <v>86</v>
      </c>
      <c r="AY228" s="14" t="s">
        <v>154</v>
      </c>
      <c r="BE228" s="155">
        <f t="shared" si="39"/>
        <v>0</v>
      </c>
      <c r="BF228" s="155">
        <f t="shared" si="40"/>
        <v>0</v>
      </c>
      <c r="BG228" s="155">
        <f t="shared" si="41"/>
        <v>0</v>
      </c>
      <c r="BH228" s="155">
        <f t="shared" si="42"/>
        <v>0</v>
      </c>
      <c r="BI228" s="155">
        <f t="shared" si="43"/>
        <v>0</v>
      </c>
      <c r="BJ228" s="14" t="s">
        <v>86</v>
      </c>
      <c r="BK228" s="156">
        <f t="shared" si="44"/>
        <v>0</v>
      </c>
      <c r="BL228" s="14" t="s">
        <v>209</v>
      </c>
      <c r="BM228" s="154" t="s">
        <v>1195</v>
      </c>
    </row>
    <row r="229" spans="1:65" s="2" customFormat="1" ht="16.5" customHeight="1">
      <c r="A229" s="26"/>
      <c r="B229" s="143"/>
      <c r="C229" s="157" t="s">
        <v>532</v>
      </c>
      <c r="D229" s="157" t="s">
        <v>229</v>
      </c>
      <c r="E229" s="158" t="s">
        <v>2033</v>
      </c>
      <c r="F229" s="159" t="s">
        <v>2596</v>
      </c>
      <c r="G229" s="160" t="s">
        <v>159</v>
      </c>
      <c r="H229" s="161">
        <v>6</v>
      </c>
      <c r="I229" s="161"/>
      <c r="J229" s="161"/>
      <c r="K229" s="162"/>
      <c r="L229" s="163"/>
      <c r="M229" s="164" t="s">
        <v>1</v>
      </c>
      <c r="N229" s="165" t="s">
        <v>39</v>
      </c>
      <c r="O229" s="152">
        <v>0</v>
      </c>
      <c r="P229" s="152">
        <f t="shared" si="36"/>
        <v>0</v>
      </c>
      <c r="Q229" s="152">
        <v>0</v>
      </c>
      <c r="R229" s="152">
        <f t="shared" si="37"/>
        <v>0</v>
      </c>
      <c r="S229" s="152">
        <v>0</v>
      </c>
      <c r="T229" s="153">
        <f t="shared" si="38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275</v>
      </c>
      <c r="AT229" s="154" t="s">
        <v>229</v>
      </c>
      <c r="AU229" s="154" t="s">
        <v>86</v>
      </c>
      <c r="AY229" s="14" t="s">
        <v>154</v>
      </c>
      <c r="BE229" s="155">
        <f t="shared" si="39"/>
        <v>0</v>
      </c>
      <c r="BF229" s="155">
        <f t="shared" si="40"/>
        <v>0</v>
      </c>
      <c r="BG229" s="155">
        <f t="shared" si="41"/>
        <v>0</v>
      </c>
      <c r="BH229" s="155">
        <f t="shared" si="42"/>
        <v>0</v>
      </c>
      <c r="BI229" s="155">
        <f t="shared" si="43"/>
        <v>0</v>
      </c>
      <c r="BJ229" s="14" t="s">
        <v>86</v>
      </c>
      <c r="BK229" s="156">
        <f t="shared" si="44"/>
        <v>0</v>
      </c>
      <c r="BL229" s="14" t="s">
        <v>209</v>
      </c>
      <c r="BM229" s="154" t="s">
        <v>1204</v>
      </c>
    </row>
    <row r="230" spans="1:65" s="2" customFormat="1" ht="24" customHeight="1">
      <c r="A230" s="26"/>
      <c r="B230" s="143"/>
      <c r="C230" s="157" t="s">
        <v>536</v>
      </c>
      <c r="D230" s="157" t="s">
        <v>229</v>
      </c>
      <c r="E230" s="158" t="s">
        <v>2034</v>
      </c>
      <c r="F230" s="159" t="s">
        <v>2598</v>
      </c>
      <c r="G230" s="160" t="s">
        <v>159</v>
      </c>
      <c r="H230" s="161">
        <v>6</v>
      </c>
      <c r="I230" s="161"/>
      <c r="J230" s="161"/>
      <c r="K230" s="162"/>
      <c r="L230" s="163"/>
      <c r="M230" s="164" t="s">
        <v>1</v>
      </c>
      <c r="N230" s="165" t="s">
        <v>39</v>
      </c>
      <c r="O230" s="152">
        <v>0</v>
      </c>
      <c r="P230" s="152">
        <f t="shared" si="36"/>
        <v>0</v>
      </c>
      <c r="Q230" s="152">
        <v>0</v>
      </c>
      <c r="R230" s="152">
        <f t="shared" si="37"/>
        <v>0</v>
      </c>
      <c r="S230" s="152">
        <v>0</v>
      </c>
      <c r="T230" s="153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275</v>
      </c>
      <c r="AT230" s="154" t="s">
        <v>229</v>
      </c>
      <c r="AU230" s="154" t="s">
        <v>86</v>
      </c>
      <c r="AY230" s="14" t="s">
        <v>154</v>
      </c>
      <c r="BE230" s="155">
        <f t="shared" si="39"/>
        <v>0</v>
      </c>
      <c r="BF230" s="155">
        <f t="shared" si="40"/>
        <v>0</v>
      </c>
      <c r="BG230" s="155">
        <f t="shared" si="41"/>
        <v>0</v>
      </c>
      <c r="BH230" s="155">
        <f t="shared" si="42"/>
        <v>0</v>
      </c>
      <c r="BI230" s="155">
        <f t="shared" si="43"/>
        <v>0</v>
      </c>
      <c r="BJ230" s="14" t="s">
        <v>86</v>
      </c>
      <c r="BK230" s="156">
        <f t="shared" si="44"/>
        <v>0</v>
      </c>
      <c r="BL230" s="14" t="s">
        <v>209</v>
      </c>
      <c r="BM230" s="154" t="s">
        <v>1209</v>
      </c>
    </row>
    <row r="231" spans="1:65" s="2" customFormat="1" ht="16.5" customHeight="1">
      <c r="A231" s="26"/>
      <c r="B231" s="143"/>
      <c r="C231" s="144" t="s">
        <v>540</v>
      </c>
      <c r="D231" s="144" t="s">
        <v>157</v>
      </c>
      <c r="E231" s="145" t="s">
        <v>2035</v>
      </c>
      <c r="F231" s="146" t="s">
        <v>2036</v>
      </c>
      <c r="G231" s="147" t="s">
        <v>159</v>
      </c>
      <c r="H231" s="148">
        <v>10</v>
      </c>
      <c r="I231" s="148"/>
      <c r="J231" s="148"/>
      <c r="K231" s="149"/>
      <c r="L231" s="27"/>
      <c r="M231" s="150" t="s">
        <v>1</v>
      </c>
      <c r="N231" s="151" t="s">
        <v>39</v>
      </c>
      <c r="O231" s="152">
        <v>0.19502</v>
      </c>
      <c r="P231" s="152">
        <f t="shared" si="36"/>
        <v>1.9501999999999999</v>
      </c>
      <c r="Q231" s="152">
        <v>2.0000000000000002E-5</v>
      </c>
      <c r="R231" s="152">
        <f t="shared" si="37"/>
        <v>2.0000000000000001E-4</v>
      </c>
      <c r="S231" s="152">
        <v>0</v>
      </c>
      <c r="T231" s="153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4" t="s">
        <v>209</v>
      </c>
      <c r="AT231" s="154" t="s">
        <v>157</v>
      </c>
      <c r="AU231" s="154" t="s">
        <v>86</v>
      </c>
      <c r="AY231" s="14" t="s">
        <v>154</v>
      </c>
      <c r="BE231" s="155">
        <f t="shared" si="39"/>
        <v>0</v>
      </c>
      <c r="BF231" s="155">
        <f t="shared" si="40"/>
        <v>0</v>
      </c>
      <c r="BG231" s="155">
        <f t="shared" si="41"/>
        <v>0</v>
      </c>
      <c r="BH231" s="155">
        <f t="shared" si="42"/>
        <v>0</v>
      </c>
      <c r="BI231" s="155">
        <f t="shared" si="43"/>
        <v>0</v>
      </c>
      <c r="BJ231" s="14" t="s">
        <v>86</v>
      </c>
      <c r="BK231" s="156">
        <f t="shared" si="44"/>
        <v>0</v>
      </c>
      <c r="BL231" s="14" t="s">
        <v>209</v>
      </c>
      <c r="BM231" s="154" t="s">
        <v>1214</v>
      </c>
    </row>
    <row r="232" spans="1:65" s="2" customFormat="1" ht="24" customHeight="1">
      <c r="A232" s="26"/>
      <c r="B232" s="143"/>
      <c r="C232" s="157" t="s">
        <v>544</v>
      </c>
      <c r="D232" s="157" t="s">
        <v>229</v>
      </c>
      <c r="E232" s="158" t="s">
        <v>2037</v>
      </c>
      <c r="F232" s="159" t="s">
        <v>2599</v>
      </c>
      <c r="G232" s="160" t="s">
        <v>159</v>
      </c>
      <c r="H232" s="161">
        <v>5</v>
      </c>
      <c r="I232" s="161"/>
      <c r="J232" s="161"/>
      <c r="K232" s="162"/>
      <c r="L232" s="163"/>
      <c r="M232" s="164" t="s">
        <v>1</v>
      </c>
      <c r="N232" s="165" t="s">
        <v>39</v>
      </c>
      <c r="O232" s="152">
        <v>0</v>
      </c>
      <c r="P232" s="152">
        <f t="shared" si="36"/>
        <v>0</v>
      </c>
      <c r="Q232" s="152">
        <v>0</v>
      </c>
      <c r="R232" s="152">
        <f t="shared" si="37"/>
        <v>0</v>
      </c>
      <c r="S232" s="152">
        <v>0</v>
      </c>
      <c r="T232" s="153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275</v>
      </c>
      <c r="AT232" s="154" t="s">
        <v>229</v>
      </c>
      <c r="AU232" s="154" t="s">
        <v>86</v>
      </c>
      <c r="AY232" s="14" t="s">
        <v>154</v>
      </c>
      <c r="BE232" s="155">
        <f t="shared" si="39"/>
        <v>0</v>
      </c>
      <c r="BF232" s="155">
        <f t="shared" si="40"/>
        <v>0</v>
      </c>
      <c r="BG232" s="155">
        <f t="shared" si="41"/>
        <v>0</v>
      </c>
      <c r="BH232" s="155">
        <f t="shared" si="42"/>
        <v>0</v>
      </c>
      <c r="BI232" s="155">
        <f t="shared" si="43"/>
        <v>0</v>
      </c>
      <c r="BJ232" s="14" t="s">
        <v>86</v>
      </c>
      <c r="BK232" s="156">
        <f t="shared" si="44"/>
        <v>0</v>
      </c>
      <c r="BL232" s="14" t="s">
        <v>209</v>
      </c>
      <c r="BM232" s="154" t="s">
        <v>1218</v>
      </c>
    </row>
    <row r="233" spans="1:65" s="2" customFormat="1" ht="24" customHeight="1">
      <c r="A233" s="26"/>
      <c r="B233" s="143"/>
      <c r="C233" s="157" t="s">
        <v>548</v>
      </c>
      <c r="D233" s="157" t="s">
        <v>229</v>
      </c>
      <c r="E233" s="158" t="s">
        <v>2038</v>
      </c>
      <c r="F233" s="159" t="s">
        <v>2600</v>
      </c>
      <c r="G233" s="160" t="s">
        <v>159</v>
      </c>
      <c r="H233" s="161">
        <v>5</v>
      </c>
      <c r="I233" s="161"/>
      <c r="J233" s="161"/>
      <c r="K233" s="162"/>
      <c r="L233" s="163"/>
      <c r="M233" s="164" t="s">
        <v>1</v>
      </c>
      <c r="N233" s="165" t="s">
        <v>39</v>
      </c>
      <c r="O233" s="152">
        <v>0</v>
      </c>
      <c r="P233" s="152">
        <f t="shared" si="36"/>
        <v>0</v>
      </c>
      <c r="Q233" s="152">
        <v>0</v>
      </c>
      <c r="R233" s="152">
        <f t="shared" si="37"/>
        <v>0</v>
      </c>
      <c r="S233" s="152">
        <v>0</v>
      </c>
      <c r="T233" s="153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275</v>
      </c>
      <c r="AT233" s="154" t="s">
        <v>229</v>
      </c>
      <c r="AU233" s="154" t="s">
        <v>86</v>
      </c>
      <c r="AY233" s="14" t="s">
        <v>154</v>
      </c>
      <c r="BE233" s="155">
        <f t="shared" si="39"/>
        <v>0</v>
      </c>
      <c r="BF233" s="155">
        <f t="shared" si="40"/>
        <v>0</v>
      </c>
      <c r="BG233" s="155">
        <f t="shared" si="41"/>
        <v>0</v>
      </c>
      <c r="BH233" s="155">
        <f t="shared" si="42"/>
        <v>0</v>
      </c>
      <c r="BI233" s="155">
        <f t="shared" si="43"/>
        <v>0</v>
      </c>
      <c r="BJ233" s="14" t="s">
        <v>86</v>
      </c>
      <c r="BK233" s="156">
        <f t="shared" si="44"/>
        <v>0</v>
      </c>
      <c r="BL233" s="14" t="s">
        <v>209</v>
      </c>
      <c r="BM233" s="154" t="s">
        <v>1223</v>
      </c>
    </row>
    <row r="234" spans="1:65" s="2" customFormat="1" ht="16.5" customHeight="1">
      <c r="A234" s="26"/>
      <c r="B234" s="143"/>
      <c r="C234" s="144" t="s">
        <v>328</v>
      </c>
      <c r="D234" s="144" t="s">
        <v>157</v>
      </c>
      <c r="E234" s="145" t="s">
        <v>2039</v>
      </c>
      <c r="F234" s="146" t="s">
        <v>2040</v>
      </c>
      <c r="G234" s="147" t="s">
        <v>159</v>
      </c>
      <c r="H234" s="148">
        <v>10</v>
      </c>
      <c r="I234" s="148"/>
      <c r="J234" s="148"/>
      <c r="K234" s="149"/>
      <c r="L234" s="27"/>
      <c r="M234" s="150" t="s">
        <v>1</v>
      </c>
      <c r="N234" s="151" t="s">
        <v>39</v>
      </c>
      <c r="O234" s="152">
        <v>0.21401999999999999</v>
      </c>
      <c r="P234" s="152">
        <f t="shared" ref="P234:P265" si="45">O234*H234</f>
        <v>2.1402000000000001</v>
      </c>
      <c r="Q234" s="152">
        <v>2.0000000000000002E-5</v>
      </c>
      <c r="R234" s="152">
        <f t="shared" ref="R234:R265" si="46">Q234*H234</f>
        <v>2.0000000000000001E-4</v>
      </c>
      <c r="S234" s="152">
        <v>0</v>
      </c>
      <c r="T234" s="153">
        <f t="shared" ref="T234:T265" si="47"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209</v>
      </c>
      <c r="AT234" s="154" t="s">
        <v>157</v>
      </c>
      <c r="AU234" s="154" t="s">
        <v>86</v>
      </c>
      <c r="AY234" s="14" t="s">
        <v>154</v>
      </c>
      <c r="BE234" s="155">
        <f t="shared" ref="BE234:BE265" si="48">IF(N234="základná",J234,0)</f>
        <v>0</v>
      </c>
      <c r="BF234" s="155">
        <f t="shared" ref="BF234:BF265" si="49">IF(N234="znížená",J234,0)</f>
        <v>0</v>
      </c>
      <c r="BG234" s="155">
        <f t="shared" ref="BG234:BG265" si="50">IF(N234="zákl. prenesená",J234,0)</f>
        <v>0</v>
      </c>
      <c r="BH234" s="155">
        <f t="shared" ref="BH234:BH265" si="51">IF(N234="zníž. prenesená",J234,0)</f>
        <v>0</v>
      </c>
      <c r="BI234" s="155">
        <f t="shared" ref="BI234:BI265" si="52">IF(N234="nulová",J234,0)</f>
        <v>0</v>
      </c>
      <c r="BJ234" s="14" t="s">
        <v>86</v>
      </c>
      <c r="BK234" s="156">
        <f t="shared" ref="BK234:BK265" si="53">ROUND(I234*H234,3)</f>
        <v>0</v>
      </c>
      <c r="BL234" s="14" t="s">
        <v>209</v>
      </c>
      <c r="BM234" s="154" t="s">
        <v>1225</v>
      </c>
    </row>
    <row r="235" spans="1:65" s="2" customFormat="1" ht="24" customHeight="1">
      <c r="A235" s="26"/>
      <c r="B235" s="143"/>
      <c r="C235" s="157" t="s">
        <v>557</v>
      </c>
      <c r="D235" s="157" t="s">
        <v>229</v>
      </c>
      <c r="E235" s="158" t="s">
        <v>2041</v>
      </c>
      <c r="F235" s="159" t="s">
        <v>2601</v>
      </c>
      <c r="G235" s="160" t="s">
        <v>159</v>
      </c>
      <c r="H235" s="161">
        <v>5</v>
      </c>
      <c r="I235" s="161"/>
      <c r="J235" s="161"/>
      <c r="K235" s="162"/>
      <c r="L235" s="163"/>
      <c r="M235" s="164" t="s">
        <v>1</v>
      </c>
      <c r="N235" s="165" t="s">
        <v>39</v>
      </c>
      <c r="O235" s="152">
        <v>0</v>
      </c>
      <c r="P235" s="152">
        <f t="shared" si="45"/>
        <v>0</v>
      </c>
      <c r="Q235" s="152">
        <v>0</v>
      </c>
      <c r="R235" s="152">
        <f t="shared" si="46"/>
        <v>0</v>
      </c>
      <c r="S235" s="152">
        <v>0</v>
      </c>
      <c r="T235" s="153">
        <f t="shared" si="47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275</v>
      </c>
      <c r="AT235" s="154" t="s">
        <v>229</v>
      </c>
      <c r="AU235" s="154" t="s">
        <v>86</v>
      </c>
      <c r="AY235" s="14" t="s">
        <v>154</v>
      </c>
      <c r="BE235" s="155">
        <f t="shared" si="48"/>
        <v>0</v>
      </c>
      <c r="BF235" s="155">
        <f t="shared" si="49"/>
        <v>0</v>
      </c>
      <c r="BG235" s="155">
        <f t="shared" si="50"/>
        <v>0</v>
      </c>
      <c r="BH235" s="155">
        <f t="shared" si="51"/>
        <v>0</v>
      </c>
      <c r="BI235" s="155">
        <f t="shared" si="52"/>
        <v>0</v>
      </c>
      <c r="BJ235" s="14" t="s">
        <v>86</v>
      </c>
      <c r="BK235" s="156">
        <f t="shared" si="53"/>
        <v>0</v>
      </c>
      <c r="BL235" s="14" t="s">
        <v>209</v>
      </c>
      <c r="BM235" s="154" t="s">
        <v>1233</v>
      </c>
    </row>
    <row r="236" spans="1:65" s="2" customFormat="1" ht="24" customHeight="1">
      <c r="A236" s="26"/>
      <c r="B236" s="143"/>
      <c r="C236" s="157" t="s">
        <v>561</v>
      </c>
      <c r="D236" s="157" t="s">
        <v>229</v>
      </c>
      <c r="E236" s="158" t="s">
        <v>2042</v>
      </c>
      <c r="F236" s="159" t="s">
        <v>2602</v>
      </c>
      <c r="G236" s="160" t="s">
        <v>159</v>
      </c>
      <c r="H236" s="161">
        <v>3</v>
      </c>
      <c r="I236" s="161"/>
      <c r="J236" s="161"/>
      <c r="K236" s="162"/>
      <c r="L236" s="163"/>
      <c r="M236" s="164" t="s">
        <v>1</v>
      </c>
      <c r="N236" s="165" t="s">
        <v>39</v>
      </c>
      <c r="O236" s="152">
        <v>0</v>
      </c>
      <c r="P236" s="152">
        <f t="shared" si="45"/>
        <v>0</v>
      </c>
      <c r="Q236" s="152">
        <v>0</v>
      </c>
      <c r="R236" s="152">
        <f t="shared" si="46"/>
        <v>0</v>
      </c>
      <c r="S236" s="152">
        <v>0</v>
      </c>
      <c r="T236" s="153">
        <f t="shared" si="47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4" t="s">
        <v>275</v>
      </c>
      <c r="AT236" s="154" t="s">
        <v>229</v>
      </c>
      <c r="AU236" s="154" t="s">
        <v>86</v>
      </c>
      <c r="AY236" s="14" t="s">
        <v>154</v>
      </c>
      <c r="BE236" s="155">
        <f t="shared" si="48"/>
        <v>0</v>
      </c>
      <c r="BF236" s="155">
        <f t="shared" si="49"/>
        <v>0</v>
      </c>
      <c r="BG236" s="155">
        <f t="shared" si="50"/>
        <v>0</v>
      </c>
      <c r="BH236" s="155">
        <f t="shared" si="51"/>
        <v>0</v>
      </c>
      <c r="BI236" s="155">
        <f t="shared" si="52"/>
        <v>0</v>
      </c>
      <c r="BJ236" s="14" t="s">
        <v>86</v>
      </c>
      <c r="BK236" s="156">
        <f t="shared" si="53"/>
        <v>0</v>
      </c>
      <c r="BL236" s="14" t="s">
        <v>209</v>
      </c>
      <c r="BM236" s="154" t="s">
        <v>1236</v>
      </c>
    </row>
    <row r="237" spans="1:65" s="2" customFormat="1" ht="36" customHeight="1">
      <c r="A237" s="26"/>
      <c r="B237" s="143"/>
      <c r="C237" s="157" t="s">
        <v>565</v>
      </c>
      <c r="D237" s="157" t="s">
        <v>229</v>
      </c>
      <c r="E237" s="158" t="s">
        <v>2043</v>
      </c>
      <c r="F237" s="159" t="s">
        <v>2603</v>
      </c>
      <c r="G237" s="160" t="s">
        <v>159</v>
      </c>
      <c r="H237" s="161">
        <v>1</v>
      </c>
      <c r="I237" s="161"/>
      <c r="J237" s="161"/>
      <c r="K237" s="162"/>
      <c r="L237" s="163"/>
      <c r="M237" s="164" t="s">
        <v>1</v>
      </c>
      <c r="N237" s="165" t="s">
        <v>39</v>
      </c>
      <c r="O237" s="152">
        <v>0</v>
      </c>
      <c r="P237" s="152">
        <f t="shared" si="45"/>
        <v>0</v>
      </c>
      <c r="Q237" s="152">
        <v>0</v>
      </c>
      <c r="R237" s="152">
        <f t="shared" si="46"/>
        <v>0</v>
      </c>
      <c r="S237" s="152">
        <v>0</v>
      </c>
      <c r="T237" s="153">
        <f t="shared" si="47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275</v>
      </c>
      <c r="AT237" s="154" t="s">
        <v>229</v>
      </c>
      <c r="AU237" s="154" t="s">
        <v>86</v>
      </c>
      <c r="AY237" s="14" t="s">
        <v>154</v>
      </c>
      <c r="BE237" s="155">
        <f t="shared" si="48"/>
        <v>0</v>
      </c>
      <c r="BF237" s="155">
        <f t="shared" si="49"/>
        <v>0</v>
      </c>
      <c r="BG237" s="155">
        <f t="shared" si="50"/>
        <v>0</v>
      </c>
      <c r="BH237" s="155">
        <f t="shared" si="51"/>
        <v>0</v>
      </c>
      <c r="BI237" s="155">
        <f t="shared" si="52"/>
        <v>0</v>
      </c>
      <c r="BJ237" s="14" t="s">
        <v>86</v>
      </c>
      <c r="BK237" s="156">
        <f t="shared" si="53"/>
        <v>0</v>
      </c>
      <c r="BL237" s="14" t="s">
        <v>209</v>
      </c>
      <c r="BM237" s="154" t="s">
        <v>1245</v>
      </c>
    </row>
    <row r="238" spans="1:65" s="2" customFormat="1" ht="16.5" customHeight="1">
      <c r="A238" s="26"/>
      <c r="B238" s="143"/>
      <c r="C238" s="144" t="s">
        <v>569</v>
      </c>
      <c r="D238" s="144" t="s">
        <v>157</v>
      </c>
      <c r="E238" s="145" t="s">
        <v>2044</v>
      </c>
      <c r="F238" s="146" t="s">
        <v>2604</v>
      </c>
      <c r="G238" s="147" t="s">
        <v>159</v>
      </c>
      <c r="H238" s="148">
        <v>1</v>
      </c>
      <c r="I238" s="148"/>
      <c r="J238" s="148"/>
      <c r="K238" s="149"/>
      <c r="L238" s="27"/>
      <c r="M238" s="150" t="s">
        <v>1</v>
      </c>
      <c r="N238" s="151" t="s">
        <v>39</v>
      </c>
      <c r="O238" s="152">
        <v>0.21428</v>
      </c>
      <c r="P238" s="152">
        <f t="shared" si="45"/>
        <v>0.21428</v>
      </c>
      <c r="Q238" s="152">
        <v>4.6999999999999999E-4</v>
      </c>
      <c r="R238" s="152">
        <f t="shared" si="46"/>
        <v>4.6999999999999999E-4</v>
      </c>
      <c r="S238" s="152">
        <v>0</v>
      </c>
      <c r="T238" s="153">
        <f t="shared" si="47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4" t="s">
        <v>209</v>
      </c>
      <c r="AT238" s="154" t="s">
        <v>157</v>
      </c>
      <c r="AU238" s="154" t="s">
        <v>86</v>
      </c>
      <c r="AY238" s="14" t="s">
        <v>154</v>
      </c>
      <c r="BE238" s="155">
        <f t="shared" si="48"/>
        <v>0</v>
      </c>
      <c r="BF238" s="155">
        <f t="shared" si="49"/>
        <v>0</v>
      </c>
      <c r="BG238" s="155">
        <f t="shared" si="50"/>
        <v>0</v>
      </c>
      <c r="BH238" s="155">
        <f t="shared" si="51"/>
        <v>0</v>
      </c>
      <c r="BI238" s="155">
        <f t="shared" si="52"/>
        <v>0</v>
      </c>
      <c r="BJ238" s="14" t="s">
        <v>86</v>
      </c>
      <c r="BK238" s="156">
        <f t="shared" si="53"/>
        <v>0</v>
      </c>
      <c r="BL238" s="14" t="s">
        <v>209</v>
      </c>
      <c r="BM238" s="154" t="s">
        <v>1253</v>
      </c>
    </row>
    <row r="239" spans="1:65" s="2" customFormat="1" ht="16.5" customHeight="1">
      <c r="A239" s="26"/>
      <c r="B239" s="143"/>
      <c r="C239" s="144" t="s">
        <v>573</v>
      </c>
      <c r="D239" s="144" t="s">
        <v>157</v>
      </c>
      <c r="E239" s="145" t="s">
        <v>2045</v>
      </c>
      <c r="F239" s="146" t="s">
        <v>2046</v>
      </c>
      <c r="G239" s="147" t="s">
        <v>159</v>
      </c>
      <c r="H239" s="148">
        <v>9</v>
      </c>
      <c r="I239" s="148"/>
      <c r="J239" s="148"/>
      <c r="K239" s="149"/>
      <c r="L239" s="27"/>
      <c r="M239" s="150" t="s">
        <v>1</v>
      </c>
      <c r="N239" s="151" t="s">
        <v>39</v>
      </c>
      <c r="O239" s="152">
        <v>0.25402000000000002</v>
      </c>
      <c r="P239" s="152">
        <f t="shared" si="45"/>
        <v>2.2861800000000003</v>
      </c>
      <c r="Q239" s="152">
        <v>3.0000000000000001E-5</v>
      </c>
      <c r="R239" s="152">
        <f t="shared" si="46"/>
        <v>2.7E-4</v>
      </c>
      <c r="S239" s="152">
        <v>0</v>
      </c>
      <c r="T239" s="153">
        <f t="shared" si="47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4" t="s">
        <v>209</v>
      </c>
      <c r="AT239" s="154" t="s">
        <v>157</v>
      </c>
      <c r="AU239" s="154" t="s">
        <v>86</v>
      </c>
      <c r="AY239" s="14" t="s">
        <v>154</v>
      </c>
      <c r="BE239" s="155">
        <f t="shared" si="48"/>
        <v>0</v>
      </c>
      <c r="BF239" s="155">
        <f t="shared" si="49"/>
        <v>0</v>
      </c>
      <c r="BG239" s="155">
        <f t="shared" si="50"/>
        <v>0</v>
      </c>
      <c r="BH239" s="155">
        <f t="shared" si="51"/>
        <v>0</v>
      </c>
      <c r="BI239" s="155">
        <f t="shared" si="52"/>
        <v>0</v>
      </c>
      <c r="BJ239" s="14" t="s">
        <v>86</v>
      </c>
      <c r="BK239" s="156">
        <f t="shared" si="53"/>
        <v>0</v>
      </c>
      <c r="BL239" s="14" t="s">
        <v>209</v>
      </c>
      <c r="BM239" s="154" t="s">
        <v>1263</v>
      </c>
    </row>
    <row r="240" spans="1:65" s="2" customFormat="1" ht="24" customHeight="1">
      <c r="A240" s="26"/>
      <c r="B240" s="143"/>
      <c r="C240" s="157" t="s">
        <v>579</v>
      </c>
      <c r="D240" s="157" t="s">
        <v>229</v>
      </c>
      <c r="E240" s="158" t="s">
        <v>2047</v>
      </c>
      <c r="F240" s="159" t="s">
        <v>2605</v>
      </c>
      <c r="G240" s="160" t="s">
        <v>159</v>
      </c>
      <c r="H240" s="161">
        <v>1</v>
      </c>
      <c r="I240" s="161"/>
      <c r="J240" s="161"/>
      <c r="K240" s="162"/>
      <c r="L240" s="163"/>
      <c r="M240" s="164" t="s">
        <v>1</v>
      </c>
      <c r="N240" s="165" t="s">
        <v>39</v>
      </c>
      <c r="O240" s="152">
        <v>0</v>
      </c>
      <c r="P240" s="152">
        <f t="shared" si="45"/>
        <v>0</v>
      </c>
      <c r="Q240" s="152">
        <v>0</v>
      </c>
      <c r="R240" s="152">
        <f t="shared" si="46"/>
        <v>0</v>
      </c>
      <c r="S240" s="152">
        <v>0</v>
      </c>
      <c r="T240" s="153">
        <f t="shared" si="47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275</v>
      </c>
      <c r="AT240" s="154" t="s">
        <v>229</v>
      </c>
      <c r="AU240" s="154" t="s">
        <v>86</v>
      </c>
      <c r="AY240" s="14" t="s">
        <v>154</v>
      </c>
      <c r="BE240" s="155">
        <f t="shared" si="48"/>
        <v>0</v>
      </c>
      <c r="BF240" s="155">
        <f t="shared" si="49"/>
        <v>0</v>
      </c>
      <c r="BG240" s="155">
        <f t="shared" si="50"/>
        <v>0</v>
      </c>
      <c r="BH240" s="155">
        <f t="shared" si="51"/>
        <v>0</v>
      </c>
      <c r="BI240" s="155">
        <f t="shared" si="52"/>
        <v>0</v>
      </c>
      <c r="BJ240" s="14" t="s">
        <v>86</v>
      </c>
      <c r="BK240" s="156">
        <f t="shared" si="53"/>
        <v>0</v>
      </c>
      <c r="BL240" s="14" t="s">
        <v>209</v>
      </c>
      <c r="BM240" s="154" t="s">
        <v>1269</v>
      </c>
    </row>
    <row r="241" spans="1:65" s="2" customFormat="1" ht="24" customHeight="1">
      <c r="A241" s="26"/>
      <c r="B241" s="143"/>
      <c r="C241" s="157" t="s">
        <v>583</v>
      </c>
      <c r="D241" s="157" t="s">
        <v>229</v>
      </c>
      <c r="E241" s="158" t="s">
        <v>2048</v>
      </c>
      <c r="F241" s="159" t="s">
        <v>2606</v>
      </c>
      <c r="G241" s="160" t="s">
        <v>159</v>
      </c>
      <c r="H241" s="161">
        <v>2</v>
      </c>
      <c r="I241" s="161"/>
      <c r="J241" s="161"/>
      <c r="K241" s="162"/>
      <c r="L241" s="163"/>
      <c r="M241" s="164" t="s">
        <v>1</v>
      </c>
      <c r="N241" s="165" t="s">
        <v>39</v>
      </c>
      <c r="O241" s="152">
        <v>0</v>
      </c>
      <c r="P241" s="152">
        <f t="shared" si="45"/>
        <v>0</v>
      </c>
      <c r="Q241" s="152">
        <v>0</v>
      </c>
      <c r="R241" s="152">
        <f t="shared" si="46"/>
        <v>0</v>
      </c>
      <c r="S241" s="152">
        <v>0</v>
      </c>
      <c r="T241" s="153">
        <f t="shared" si="47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275</v>
      </c>
      <c r="AT241" s="154" t="s">
        <v>229</v>
      </c>
      <c r="AU241" s="154" t="s">
        <v>86</v>
      </c>
      <c r="AY241" s="14" t="s">
        <v>154</v>
      </c>
      <c r="BE241" s="155">
        <f t="shared" si="48"/>
        <v>0</v>
      </c>
      <c r="BF241" s="155">
        <f t="shared" si="49"/>
        <v>0</v>
      </c>
      <c r="BG241" s="155">
        <f t="shared" si="50"/>
        <v>0</v>
      </c>
      <c r="BH241" s="155">
        <f t="shared" si="51"/>
        <v>0</v>
      </c>
      <c r="BI241" s="155">
        <f t="shared" si="52"/>
        <v>0</v>
      </c>
      <c r="BJ241" s="14" t="s">
        <v>86</v>
      </c>
      <c r="BK241" s="156">
        <f t="shared" si="53"/>
        <v>0</v>
      </c>
      <c r="BL241" s="14" t="s">
        <v>209</v>
      </c>
      <c r="BM241" s="154" t="s">
        <v>1278</v>
      </c>
    </row>
    <row r="242" spans="1:65" s="2" customFormat="1" ht="24" customHeight="1">
      <c r="A242" s="26"/>
      <c r="B242" s="143"/>
      <c r="C242" s="157" t="s">
        <v>586</v>
      </c>
      <c r="D242" s="157" t="s">
        <v>229</v>
      </c>
      <c r="E242" s="158" t="s">
        <v>2049</v>
      </c>
      <c r="F242" s="159" t="s">
        <v>2607</v>
      </c>
      <c r="G242" s="160" t="s">
        <v>159</v>
      </c>
      <c r="H242" s="161">
        <v>5</v>
      </c>
      <c r="I242" s="161"/>
      <c r="J242" s="161"/>
      <c r="K242" s="162"/>
      <c r="L242" s="163"/>
      <c r="M242" s="164" t="s">
        <v>1</v>
      </c>
      <c r="N242" s="165" t="s">
        <v>39</v>
      </c>
      <c r="O242" s="152">
        <v>0</v>
      </c>
      <c r="P242" s="152">
        <f t="shared" si="45"/>
        <v>0</v>
      </c>
      <c r="Q242" s="152">
        <v>0</v>
      </c>
      <c r="R242" s="152">
        <f t="shared" si="46"/>
        <v>0</v>
      </c>
      <c r="S242" s="152">
        <v>0</v>
      </c>
      <c r="T242" s="153">
        <f t="shared" si="47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4" t="s">
        <v>275</v>
      </c>
      <c r="AT242" s="154" t="s">
        <v>229</v>
      </c>
      <c r="AU242" s="154" t="s">
        <v>86</v>
      </c>
      <c r="AY242" s="14" t="s">
        <v>154</v>
      </c>
      <c r="BE242" s="155">
        <f t="shared" si="48"/>
        <v>0</v>
      </c>
      <c r="BF242" s="155">
        <f t="shared" si="49"/>
        <v>0</v>
      </c>
      <c r="BG242" s="155">
        <f t="shared" si="50"/>
        <v>0</v>
      </c>
      <c r="BH242" s="155">
        <f t="shared" si="51"/>
        <v>0</v>
      </c>
      <c r="BI242" s="155">
        <f t="shared" si="52"/>
        <v>0</v>
      </c>
      <c r="BJ242" s="14" t="s">
        <v>86</v>
      </c>
      <c r="BK242" s="156">
        <f t="shared" si="53"/>
        <v>0</v>
      </c>
      <c r="BL242" s="14" t="s">
        <v>209</v>
      </c>
      <c r="BM242" s="154" t="s">
        <v>1286</v>
      </c>
    </row>
    <row r="243" spans="1:65" s="2" customFormat="1" ht="16.5" customHeight="1">
      <c r="A243" s="26"/>
      <c r="B243" s="143"/>
      <c r="C243" s="144" t="s">
        <v>589</v>
      </c>
      <c r="D243" s="144" t="s">
        <v>157</v>
      </c>
      <c r="E243" s="145" t="s">
        <v>2050</v>
      </c>
      <c r="F243" s="146" t="s">
        <v>2608</v>
      </c>
      <c r="G243" s="147" t="s">
        <v>159</v>
      </c>
      <c r="H243" s="148">
        <v>1</v>
      </c>
      <c r="I243" s="148"/>
      <c r="J243" s="148"/>
      <c r="K243" s="149"/>
      <c r="L243" s="27"/>
      <c r="M243" s="150" t="s">
        <v>1</v>
      </c>
      <c r="N243" s="151" t="s">
        <v>39</v>
      </c>
      <c r="O243" s="152">
        <v>0.33139999999999997</v>
      </c>
      <c r="P243" s="152">
        <f t="shared" si="45"/>
        <v>0.33139999999999997</v>
      </c>
      <c r="Q243" s="152">
        <v>6.7000000000000002E-4</v>
      </c>
      <c r="R243" s="152">
        <f t="shared" si="46"/>
        <v>6.7000000000000002E-4</v>
      </c>
      <c r="S243" s="152">
        <v>0</v>
      </c>
      <c r="T243" s="153">
        <f t="shared" si="47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209</v>
      </c>
      <c r="AT243" s="154" t="s">
        <v>157</v>
      </c>
      <c r="AU243" s="154" t="s">
        <v>86</v>
      </c>
      <c r="AY243" s="14" t="s">
        <v>154</v>
      </c>
      <c r="BE243" s="155">
        <f t="shared" si="48"/>
        <v>0</v>
      </c>
      <c r="BF243" s="155">
        <f t="shared" si="49"/>
        <v>0</v>
      </c>
      <c r="BG243" s="155">
        <f t="shared" si="50"/>
        <v>0</v>
      </c>
      <c r="BH243" s="155">
        <f t="shared" si="51"/>
        <v>0</v>
      </c>
      <c r="BI243" s="155">
        <f t="shared" si="52"/>
        <v>0</v>
      </c>
      <c r="BJ243" s="14" t="s">
        <v>86</v>
      </c>
      <c r="BK243" s="156">
        <f t="shared" si="53"/>
        <v>0</v>
      </c>
      <c r="BL243" s="14" t="s">
        <v>209</v>
      </c>
      <c r="BM243" s="154" t="s">
        <v>1294</v>
      </c>
    </row>
    <row r="244" spans="1:65" s="2" customFormat="1" ht="16.5" customHeight="1">
      <c r="A244" s="26"/>
      <c r="B244" s="143"/>
      <c r="C244" s="144" t="s">
        <v>595</v>
      </c>
      <c r="D244" s="144" t="s">
        <v>157</v>
      </c>
      <c r="E244" s="145" t="s">
        <v>2051</v>
      </c>
      <c r="F244" s="146" t="s">
        <v>2052</v>
      </c>
      <c r="G244" s="147" t="s">
        <v>159</v>
      </c>
      <c r="H244" s="148">
        <v>8</v>
      </c>
      <c r="I244" s="148"/>
      <c r="J244" s="148"/>
      <c r="K244" s="149"/>
      <c r="L244" s="27"/>
      <c r="M244" s="150" t="s">
        <v>1</v>
      </c>
      <c r="N244" s="151" t="s">
        <v>39</v>
      </c>
      <c r="O244" s="152">
        <v>0.33101999999999998</v>
      </c>
      <c r="P244" s="152">
        <f t="shared" si="45"/>
        <v>2.6481599999999998</v>
      </c>
      <c r="Q244" s="152">
        <v>3.0000000000000001E-5</v>
      </c>
      <c r="R244" s="152">
        <f t="shared" si="46"/>
        <v>2.4000000000000001E-4</v>
      </c>
      <c r="S244" s="152">
        <v>0</v>
      </c>
      <c r="T244" s="153">
        <f t="shared" si="47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4" t="s">
        <v>209</v>
      </c>
      <c r="AT244" s="154" t="s">
        <v>157</v>
      </c>
      <c r="AU244" s="154" t="s">
        <v>86</v>
      </c>
      <c r="AY244" s="14" t="s">
        <v>154</v>
      </c>
      <c r="BE244" s="155">
        <f t="shared" si="48"/>
        <v>0</v>
      </c>
      <c r="BF244" s="155">
        <f t="shared" si="49"/>
        <v>0</v>
      </c>
      <c r="BG244" s="155">
        <f t="shared" si="50"/>
        <v>0</v>
      </c>
      <c r="BH244" s="155">
        <f t="shared" si="51"/>
        <v>0</v>
      </c>
      <c r="BI244" s="155">
        <f t="shared" si="52"/>
        <v>0</v>
      </c>
      <c r="BJ244" s="14" t="s">
        <v>86</v>
      </c>
      <c r="BK244" s="156">
        <f t="shared" si="53"/>
        <v>0</v>
      </c>
      <c r="BL244" s="14" t="s">
        <v>209</v>
      </c>
      <c r="BM244" s="154" t="s">
        <v>1302</v>
      </c>
    </row>
    <row r="245" spans="1:65" s="2" customFormat="1" ht="24" customHeight="1">
      <c r="A245" s="26"/>
      <c r="B245" s="143"/>
      <c r="C245" s="157" t="s">
        <v>598</v>
      </c>
      <c r="D245" s="157" t="s">
        <v>229</v>
      </c>
      <c r="E245" s="158" t="s">
        <v>2053</v>
      </c>
      <c r="F245" s="159" t="s">
        <v>2609</v>
      </c>
      <c r="G245" s="160" t="s">
        <v>159</v>
      </c>
      <c r="H245" s="161">
        <v>6</v>
      </c>
      <c r="I245" s="161"/>
      <c r="J245" s="161"/>
      <c r="K245" s="162"/>
      <c r="L245" s="163"/>
      <c r="M245" s="164" t="s">
        <v>1</v>
      </c>
      <c r="N245" s="165" t="s">
        <v>39</v>
      </c>
      <c r="O245" s="152">
        <v>0</v>
      </c>
      <c r="P245" s="152">
        <f t="shared" si="45"/>
        <v>0</v>
      </c>
      <c r="Q245" s="152">
        <v>0</v>
      </c>
      <c r="R245" s="152">
        <f t="shared" si="46"/>
        <v>0</v>
      </c>
      <c r="S245" s="152">
        <v>0</v>
      </c>
      <c r="T245" s="153">
        <f t="shared" si="47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275</v>
      </c>
      <c r="AT245" s="154" t="s">
        <v>229</v>
      </c>
      <c r="AU245" s="154" t="s">
        <v>86</v>
      </c>
      <c r="AY245" s="14" t="s">
        <v>154</v>
      </c>
      <c r="BE245" s="155">
        <f t="shared" si="48"/>
        <v>0</v>
      </c>
      <c r="BF245" s="155">
        <f t="shared" si="49"/>
        <v>0</v>
      </c>
      <c r="BG245" s="155">
        <f t="shared" si="50"/>
        <v>0</v>
      </c>
      <c r="BH245" s="155">
        <f t="shared" si="51"/>
        <v>0</v>
      </c>
      <c r="BI245" s="155">
        <f t="shared" si="52"/>
        <v>0</v>
      </c>
      <c r="BJ245" s="14" t="s">
        <v>86</v>
      </c>
      <c r="BK245" s="156">
        <f t="shared" si="53"/>
        <v>0</v>
      </c>
      <c r="BL245" s="14" t="s">
        <v>209</v>
      </c>
      <c r="BM245" s="154" t="s">
        <v>1310</v>
      </c>
    </row>
    <row r="246" spans="1:65" s="2" customFormat="1" ht="24" customHeight="1">
      <c r="A246" s="26"/>
      <c r="B246" s="143"/>
      <c r="C246" s="157" t="s">
        <v>601</v>
      </c>
      <c r="D246" s="157" t="s">
        <v>229</v>
      </c>
      <c r="E246" s="158" t="s">
        <v>2054</v>
      </c>
      <c r="F246" s="159" t="s">
        <v>2610</v>
      </c>
      <c r="G246" s="160" t="s">
        <v>159</v>
      </c>
      <c r="H246" s="161">
        <v>1</v>
      </c>
      <c r="I246" s="161"/>
      <c r="J246" s="161"/>
      <c r="K246" s="162"/>
      <c r="L246" s="163"/>
      <c r="M246" s="164" t="s">
        <v>1</v>
      </c>
      <c r="N246" s="165" t="s">
        <v>39</v>
      </c>
      <c r="O246" s="152">
        <v>0</v>
      </c>
      <c r="P246" s="152">
        <f t="shared" si="45"/>
        <v>0</v>
      </c>
      <c r="Q246" s="152">
        <v>0</v>
      </c>
      <c r="R246" s="152">
        <f t="shared" si="46"/>
        <v>0</v>
      </c>
      <c r="S246" s="152">
        <v>0</v>
      </c>
      <c r="T246" s="153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275</v>
      </c>
      <c r="AT246" s="154" t="s">
        <v>229</v>
      </c>
      <c r="AU246" s="154" t="s">
        <v>86</v>
      </c>
      <c r="AY246" s="14" t="s">
        <v>154</v>
      </c>
      <c r="BE246" s="155">
        <f t="shared" si="48"/>
        <v>0</v>
      </c>
      <c r="BF246" s="155">
        <f t="shared" si="49"/>
        <v>0</v>
      </c>
      <c r="BG246" s="155">
        <f t="shared" si="50"/>
        <v>0</v>
      </c>
      <c r="BH246" s="155">
        <f t="shared" si="51"/>
        <v>0</v>
      </c>
      <c r="BI246" s="155">
        <f t="shared" si="52"/>
        <v>0</v>
      </c>
      <c r="BJ246" s="14" t="s">
        <v>86</v>
      </c>
      <c r="BK246" s="156">
        <f t="shared" si="53"/>
        <v>0</v>
      </c>
      <c r="BL246" s="14" t="s">
        <v>209</v>
      </c>
      <c r="BM246" s="154" t="s">
        <v>1318</v>
      </c>
    </row>
    <row r="247" spans="1:65" s="2" customFormat="1" ht="24" customHeight="1">
      <c r="A247" s="26"/>
      <c r="B247" s="143"/>
      <c r="C247" s="157" t="s">
        <v>604</v>
      </c>
      <c r="D247" s="157" t="s">
        <v>229</v>
      </c>
      <c r="E247" s="158" t="s">
        <v>2055</v>
      </c>
      <c r="F247" s="159" t="s">
        <v>2611</v>
      </c>
      <c r="G247" s="160" t="s">
        <v>159</v>
      </c>
      <c r="H247" s="161">
        <v>1</v>
      </c>
      <c r="I247" s="161"/>
      <c r="J247" s="161"/>
      <c r="K247" s="162"/>
      <c r="L247" s="163"/>
      <c r="M247" s="164" t="s">
        <v>1</v>
      </c>
      <c r="N247" s="165" t="s">
        <v>39</v>
      </c>
      <c r="O247" s="152">
        <v>0</v>
      </c>
      <c r="P247" s="152">
        <f t="shared" si="45"/>
        <v>0</v>
      </c>
      <c r="Q247" s="152">
        <v>0</v>
      </c>
      <c r="R247" s="152">
        <f t="shared" si="46"/>
        <v>0</v>
      </c>
      <c r="S247" s="152">
        <v>0</v>
      </c>
      <c r="T247" s="153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4" t="s">
        <v>275</v>
      </c>
      <c r="AT247" s="154" t="s">
        <v>229</v>
      </c>
      <c r="AU247" s="154" t="s">
        <v>86</v>
      </c>
      <c r="AY247" s="14" t="s">
        <v>154</v>
      </c>
      <c r="BE247" s="155">
        <f t="shared" si="48"/>
        <v>0</v>
      </c>
      <c r="BF247" s="155">
        <f t="shared" si="49"/>
        <v>0</v>
      </c>
      <c r="BG247" s="155">
        <f t="shared" si="50"/>
        <v>0</v>
      </c>
      <c r="BH247" s="155">
        <f t="shared" si="51"/>
        <v>0</v>
      </c>
      <c r="BI247" s="155">
        <f t="shared" si="52"/>
        <v>0</v>
      </c>
      <c r="BJ247" s="14" t="s">
        <v>86</v>
      </c>
      <c r="BK247" s="156">
        <f t="shared" si="53"/>
        <v>0</v>
      </c>
      <c r="BL247" s="14" t="s">
        <v>209</v>
      </c>
      <c r="BM247" s="154" t="s">
        <v>1326</v>
      </c>
    </row>
    <row r="248" spans="1:65" s="2" customFormat="1" ht="16.5" customHeight="1">
      <c r="A248" s="26"/>
      <c r="B248" s="143"/>
      <c r="C248" s="144" t="s">
        <v>610</v>
      </c>
      <c r="D248" s="144" t="s">
        <v>157</v>
      </c>
      <c r="E248" s="145" t="s">
        <v>2056</v>
      </c>
      <c r="F248" s="146" t="s">
        <v>2057</v>
      </c>
      <c r="G248" s="147" t="s">
        <v>159</v>
      </c>
      <c r="H248" s="148">
        <v>5</v>
      </c>
      <c r="I248" s="148"/>
      <c r="J248" s="148"/>
      <c r="K248" s="149"/>
      <c r="L248" s="27"/>
      <c r="M248" s="150" t="s">
        <v>1</v>
      </c>
      <c r="N248" s="151" t="s">
        <v>39</v>
      </c>
      <c r="O248" s="152">
        <v>0.39901999999999999</v>
      </c>
      <c r="P248" s="152">
        <f t="shared" si="45"/>
        <v>1.9950999999999999</v>
      </c>
      <c r="Q248" s="152">
        <v>3.0000000000000001E-5</v>
      </c>
      <c r="R248" s="152">
        <f t="shared" si="46"/>
        <v>1.5000000000000001E-4</v>
      </c>
      <c r="S248" s="152">
        <v>0</v>
      </c>
      <c r="T248" s="153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209</v>
      </c>
      <c r="AT248" s="154" t="s">
        <v>157</v>
      </c>
      <c r="AU248" s="154" t="s">
        <v>86</v>
      </c>
      <c r="AY248" s="14" t="s">
        <v>154</v>
      </c>
      <c r="BE248" s="155">
        <f t="shared" si="48"/>
        <v>0</v>
      </c>
      <c r="BF248" s="155">
        <f t="shared" si="49"/>
        <v>0</v>
      </c>
      <c r="BG248" s="155">
        <f t="shared" si="50"/>
        <v>0</v>
      </c>
      <c r="BH248" s="155">
        <f t="shared" si="51"/>
        <v>0</v>
      </c>
      <c r="BI248" s="155">
        <f t="shared" si="52"/>
        <v>0</v>
      </c>
      <c r="BJ248" s="14" t="s">
        <v>86</v>
      </c>
      <c r="BK248" s="156">
        <f t="shared" si="53"/>
        <v>0</v>
      </c>
      <c r="BL248" s="14" t="s">
        <v>209</v>
      </c>
      <c r="BM248" s="154" t="s">
        <v>1334</v>
      </c>
    </row>
    <row r="249" spans="1:65" s="2" customFormat="1" ht="24" customHeight="1">
      <c r="A249" s="26"/>
      <c r="B249" s="143"/>
      <c r="C249" s="157" t="s">
        <v>615</v>
      </c>
      <c r="D249" s="157" t="s">
        <v>229</v>
      </c>
      <c r="E249" s="158" t="s">
        <v>2058</v>
      </c>
      <c r="F249" s="159" t="s">
        <v>2612</v>
      </c>
      <c r="G249" s="160" t="s">
        <v>159</v>
      </c>
      <c r="H249" s="161">
        <v>1</v>
      </c>
      <c r="I249" s="161"/>
      <c r="J249" s="161"/>
      <c r="K249" s="162"/>
      <c r="L249" s="163"/>
      <c r="M249" s="164" t="s">
        <v>1</v>
      </c>
      <c r="N249" s="165" t="s">
        <v>39</v>
      </c>
      <c r="O249" s="152">
        <v>0</v>
      </c>
      <c r="P249" s="152">
        <f t="shared" si="45"/>
        <v>0</v>
      </c>
      <c r="Q249" s="152">
        <v>0</v>
      </c>
      <c r="R249" s="152">
        <f t="shared" si="46"/>
        <v>0</v>
      </c>
      <c r="S249" s="152">
        <v>0</v>
      </c>
      <c r="T249" s="153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4" t="s">
        <v>275</v>
      </c>
      <c r="AT249" s="154" t="s">
        <v>229</v>
      </c>
      <c r="AU249" s="154" t="s">
        <v>86</v>
      </c>
      <c r="AY249" s="14" t="s">
        <v>154</v>
      </c>
      <c r="BE249" s="155">
        <f t="shared" si="48"/>
        <v>0</v>
      </c>
      <c r="BF249" s="155">
        <f t="shared" si="49"/>
        <v>0</v>
      </c>
      <c r="BG249" s="155">
        <f t="shared" si="50"/>
        <v>0</v>
      </c>
      <c r="BH249" s="155">
        <f t="shared" si="51"/>
        <v>0</v>
      </c>
      <c r="BI249" s="155">
        <f t="shared" si="52"/>
        <v>0</v>
      </c>
      <c r="BJ249" s="14" t="s">
        <v>86</v>
      </c>
      <c r="BK249" s="156">
        <f t="shared" si="53"/>
        <v>0</v>
      </c>
      <c r="BL249" s="14" t="s">
        <v>209</v>
      </c>
      <c r="BM249" s="154" t="s">
        <v>1342</v>
      </c>
    </row>
    <row r="250" spans="1:65" s="2" customFormat="1" ht="24" customHeight="1">
      <c r="A250" s="26"/>
      <c r="B250" s="143"/>
      <c r="C250" s="157" t="s">
        <v>618</v>
      </c>
      <c r="D250" s="157" t="s">
        <v>229</v>
      </c>
      <c r="E250" s="158" t="s">
        <v>2059</v>
      </c>
      <c r="F250" s="159" t="s">
        <v>2060</v>
      </c>
      <c r="G250" s="160" t="s">
        <v>159</v>
      </c>
      <c r="H250" s="161">
        <v>1</v>
      </c>
      <c r="I250" s="161"/>
      <c r="J250" s="161"/>
      <c r="K250" s="162"/>
      <c r="L250" s="163"/>
      <c r="M250" s="164" t="s">
        <v>1</v>
      </c>
      <c r="N250" s="165" t="s">
        <v>39</v>
      </c>
      <c r="O250" s="152">
        <v>0</v>
      </c>
      <c r="P250" s="152">
        <f t="shared" si="45"/>
        <v>0</v>
      </c>
      <c r="Q250" s="152">
        <v>0</v>
      </c>
      <c r="R250" s="152">
        <f t="shared" si="46"/>
        <v>0</v>
      </c>
      <c r="S250" s="152">
        <v>0</v>
      </c>
      <c r="T250" s="153">
        <f t="shared" si="47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4" t="s">
        <v>275</v>
      </c>
      <c r="AT250" s="154" t="s">
        <v>229</v>
      </c>
      <c r="AU250" s="154" t="s">
        <v>86</v>
      </c>
      <c r="AY250" s="14" t="s">
        <v>154</v>
      </c>
      <c r="BE250" s="155">
        <f t="shared" si="48"/>
        <v>0</v>
      </c>
      <c r="BF250" s="155">
        <f t="shared" si="49"/>
        <v>0</v>
      </c>
      <c r="BG250" s="155">
        <f t="shared" si="50"/>
        <v>0</v>
      </c>
      <c r="BH250" s="155">
        <f t="shared" si="51"/>
        <v>0</v>
      </c>
      <c r="BI250" s="155">
        <f t="shared" si="52"/>
        <v>0</v>
      </c>
      <c r="BJ250" s="14" t="s">
        <v>86</v>
      </c>
      <c r="BK250" s="156">
        <f t="shared" si="53"/>
        <v>0</v>
      </c>
      <c r="BL250" s="14" t="s">
        <v>209</v>
      </c>
      <c r="BM250" s="154" t="s">
        <v>1350</v>
      </c>
    </row>
    <row r="251" spans="1:65" s="2" customFormat="1" ht="24" customHeight="1">
      <c r="A251" s="26"/>
      <c r="B251" s="143"/>
      <c r="C251" s="157" t="s">
        <v>623</v>
      </c>
      <c r="D251" s="157" t="s">
        <v>229</v>
      </c>
      <c r="E251" s="158" t="s">
        <v>2061</v>
      </c>
      <c r="F251" s="159" t="s">
        <v>2613</v>
      </c>
      <c r="G251" s="160" t="s">
        <v>159</v>
      </c>
      <c r="H251" s="161">
        <v>3</v>
      </c>
      <c r="I251" s="161"/>
      <c r="J251" s="161"/>
      <c r="K251" s="162"/>
      <c r="L251" s="163"/>
      <c r="M251" s="164" t="s">
        <v>1</v>
      </c>
      <c r="N251" s="165" t="s">
        <v>39</v>
      </c>
      <c r="O251" s="152">
        <v>0</v>
      </c>
      <c r="P251" s="152">
        <f t="shared" si="45"/>
        <v>0</v>
      </c>
      <c r="Q251" s="152">
        <v>0</v>
      </c>
      <c r="R251" s="152">
        <f t="shared" si="46"/>
        <v>0</v>
      </c>
      <c r="S251" s="152">
        <v>0</v>
      </c>
      <c r="T251" s="153">
        <f t="shared" si="47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4" t="s">
        <v>275</v>
      </c>
      <c r="AT251" s="154" t="s">
        <v>229</v>
      </c>
      <c r="AU251" s="154" t="s">
        <v>86</v>
      </c>
      <c r="AY251" s="14" t="s">
        <v>154</v>
      </c>
      <c r="BE251" s="155">
        <f t="shared" si="48"/>
        <v>0</v>
      </c>
      <c r="BF251" s="155">
        <f t="shared" si="49"/>
        <v>0</v>
      </c>
      <c r="BG251" s="155">
        <f t="shared" si="50"/>
        <v>0</v>
      </c>
      <c r="BH251" s="155">
        <f t="shared" si="51"/>
        <v>0</v>
      </c>
      <c r="BI251" s="155">
        <f t="shared" si="52"/>
        <v>0</v>
      </c>
      <c r="BJ251" s="14" t="s">
        <v>86</v>
      </c>
      <c r="BK251" s="156">
        <f t="shared" si="53"/>
        <v>0</v>
      </c>
      <c r="BL251" s="14" t="s">
        <v>209</v>
      </c>
      <c r="BM251" s="154" t="s">
        <v>1358</v>
      </c>
    </row>
    <row r="252" spans="1:65" s="2" customFormat="1" ht="16.5" customHeight="1">
      <c r="A252" s="26"/>
      <c r="B252" s="143"/>
      <c r="C252" s="144" t="s">
        <v>999</v>
      </c>
      <c r="D252" s="144" t="s">
        <v>157</v>
      </c>
      <c r="E252" s="145" t="s">
        <v>2062</v>
      </c>
      <c r="F252" s="146" t="s">
        <v>2063</v>
      </c>
      <c r="G252" s="147" t="s">
        <v>159</v>
      </c>
      <c r="H252" s="148">
        <v>2</v>
      </c>
      <c r="I252" s="148"/>
      <c r="J252" s="148"/>
      <c r="K252" s="149"/>
      <c r="L252" s="27"/>
      <c r="M252" s="150" t="s">
        <v>1</v>
      </c>
      <c r="N252" s="151" t="s">
        <v>39</v>
      </c>
      <c r="O252" s="152">
        <v>0.60502999999999996</v>
      </c>
      <c r="P252" s="152">
        <f t="shared" si="45"/>
        <v>1.2100599999999999</v>
      </c>
      <c r="Q252" s="152">
        <v>4.0000000000000003E-5</v>
      </c>
      <c r="R252" s="152">
        <f t="shared" si="46"/>
        <v>8.0000000000000007E-5</v>
      </c>
      <c r="S252" s="152">
        <v>0</v>
      </c>
      <c r="T252" s="153">
        <f t="shared" si="47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209</v>
      </c>
      <c r="AT252" s="154" t="s">
        <v>157</v>
      </c>
      <c r="AU252" s="154" t="s">
        <v>86</v>
      </c>
      <c r="AY252" s="14" t="s">
        <v>154</v>
      </c>
      <c r="BE252" s="155">
        <f t="shared" si="48"/>
        <v>0</v>
      </c>
      <c r="BF252" s="155">
        <f t="shared" si="49"/>
        <v>0</v>
      </c>
      <c r="BG252" s="155">
        <f t="shared" si="50"/>
        <v>0</v>
      </c>
      <c r="BH252" s="155">
        <f t="shared" si="51"/>
        <v>0</v>
      </c>
      <c r="BI252" s="155">
        <f t="shared" si="52"/>
        <v>0</v>
      </c>
      <c r="BJ252" s="14" t="s">
        <v>86</v>
      </c>
      <c r="BK252" s="156">
        <f t="shared" si="53"/>
        <v>0</v>
      </c>
      <c r="BL252" s="14" t="s">
        <v>209</v>
      </c>
      <c r="BM252" s="154" t="s">
        <v>1365</v>
      </c>
    </row>
    <row r="253" spans="1:65" s="2" customFormat="1" ht="16.5" customHeight="1">
      <c r="A253" s="26"/>
      <c r="B253" s="143"/>
      <c r="C253" s="157" t="s">
        <v>1002</v>
      </c>
      <c r="D253" s="157" t="s">
        <v>229</v>
      </c>
      <c r="E253" s="158" t="s">
        <v>2064</v>
      </c>
      <c r="F253" s="159" t="s">
        <v>2614</v>
      </c>
      <c r="G253" s="160" t="s">
        <v>159</v>
      </c>
      <c r="H253" s="161">
        <v>2</v>
      </c>
      <c r="I253" s="161"/>
      <c r="J253" s="161"/>
      <c r="K253" s="162"/>
      <c r="L253" s="163"/>
      <c r="M253" s="164" t="s">
        <v>1</v>
      </c>
      <c r="N253" s="165" t="s">
        <v>39</v>
      </c>
      <c r="O253" s="152">
        <v>0</v>
      </c>
      <c r="P253" s="152">
        <f t="shared" si="45"/>
        <v>0</v>
      </c>
      <c r="Q253" s="152">
        <v>0</v>
      </c>
      <c r="R253" s="152">
        <f t="shared" si="46"/>
        <v>0</v>
      </c>
      <c r="S253" s="152">
        <v>0</v>
      </c>
      <c r="T253" s="153">
        <f t="shared" si="47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275</v>
      </c>
      <c r="AT253" s="154" t="s">
        <v>229</v>
      </c>
      <c r="AU253" s="154" t="s">
        <v>86</v>
      </c>
      <c r="AY253" s="14" t="s">
        <v>154</v>
      </c>
      <c r="BE253" s="155">
        <f t="shared" si="48"/>
        <v>0</v>
      </c>
      <c r="BF253" s="155">
        <f t="shared" si="49"/>
        <v>0</v>
      </c>
      <c r="BG253" s="155">
        <f t="shared" si="50"/>
        <v>0</v>
      </c>
      <c r="BH253" s="155">
        <f t="shared" si="51"/>
        <v>0</v>
      </c>
      <c r="BI253" s="155">
        <f t="shared" si="52"/>
        <v>0</v>
      </c>
      <c r="BJ253" s="14" t="s">
        <v>86</v>
      </c>
      <c r="BK253" s="156">
        <f t="shared" si="53"/>
        <v>0</v>
      </c>
      <c r="BL253" s="14" t="s">
        <v>209</v>
      </c>
      <c r="BM253" s="154" t="s">
        <v>1373</v>
      </c>
    </row>
    <row r="254" spans="1:65" s="2" customFormat="1" ht="24" customHeight="1">
      <c r="A254" s="26"/>
      <c r="B254" s="143"/>
      <c r="C254" s="144" t="s">
        <v>1006</v>
      </c>
      <c r="D254" s="144" t="s">
        <v>157</v>
      </c>
      <c r="E254" s="145" t="s">
        <v>2065</v>
      </c>
      <c r="F254" s="146" t="s">
        <v>2066</v>
      </c>
      <c r="G254" s="147" t="s">
        <v>159</v>
      </c>
      <c r="H254" s="148">
        <v>13</v>
      </c>
      <c r="I254" s="148"/>
      <c r="J254" s="148"/>
      <c r="K254" s="149"/>
      <c r="L254" s="27"/>
      <c r="M254" s="150" t="s">
        <v>1</v>
      </c>
      <c r="N254" s="151" t="s">
        <v>39</v>
      </c>
      <c r="O254" s="152">
        <v>0.11501</v>
      </c>
      <c r="P254" s="152">
        <f t="shared" si="45"/>
        <v>1.4951300000000001</v>
      </c>
      <c r="Q254" s="152">
        <v>1.9760000000000001E-5</v>
      </c>
      <c r="R254" s="152">
        <f t="shared" si="46"/>
        <v>2.5688000000000002E-4</v>
      </c>
      <c r="S254" s="152">
        <v>0</v>
      </c>
      <c r="T254" s="153">
        <f t="shared" si="47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4" t="s">
        <v>209</v>
      </c>
      <c r="AT254" s="154" t="s">
        <v>157</v>
      </c>
      <c r="AU254" s="154" t="s">
        <v>86</v>
      </c>
      <c r="AY254" s="14" t="s">
        <v>154</v>
      </c>
      <c r="BE254" s="155">
        <f t="shared" si="48"/>
        <v>0</v>
      </c>
      <c r="BF254" s="155">
        <f t="shared" si="49"/>
        <v>0</v>
      </c>
      <c r="BG254" s="155">
        <f t="shared" si="50"/>
        <v>0</v>
      </c>
      <c r="BH254" s="155">
        <f t="shared" si="51"/>
        <v>0</v>
      </c>
      <c r="BI254" s="155">
        <f t="shared" si="52"/>
        <v>0</v>
      </c>
      <c r="BJ254" s="14" t="s">
        <v>86</v>
      </c>
      <c r="BK254" s="156">
        <f t="shared" si="53"/>
        <v>0</v>
      </c>
      <c r="BL254" s="14" t="s">
        <v>209</v>
      </c>
      <c r="BM254" s="154" t="s">
        <v>1381</v>
      </c>
    </row>
    <row r="255" spans="1:65" s="2" customFormat="1" ht="16.5" customHeight="1">
      <c r="A255" s="26"/>
      <c r="B255" s="143"/>
      <c r="C255" s="157" t="s">
        <v>1010</v>
      </c>
      <c r="D255" s="157" t="s">
        <v>229</v>
      </c>
      <c r="E255" s="158" t="s">
        <v>2067</v>
      </c>
      <c r="F255" s="159" t="s">
        <v>2615</v>
      </c>
      <c r="G255" s="160" t="s">
        <v>159</v>
      </c>
      <c r="H255" s="161">
        <v>13</v>
      </c>
      <c r="I255" s="161"/>
      <c r="J255" s="161"/>
      <c r="K255" s="162"/>
      <c r="L255" s="163"/>
      <c r="M255" s="164" t="s">
        <v>1</v>
      </c>
      <c r="N255" s="165" t="s">
        <v>39</v>
      </c>
      <c r="O255" s="152">
        <v>0</v>
      </c>
      <c r="P255" s="152">
        <f t="shared" si="45"/>
        <v>0</v>
      </c>
      <c r="Q255" s="152">
        <v>1E-4</v>
      </c>
      <c r="R255" s="152">
        <f t="shared" si="46"/>
        <v>1.3000000000000002E-3</v>
      </c>
      <c r="S255" s="152">
        <v>0</v>
      </c>
      <c r="T255" s="153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4" t="s">
        <v>275</v>
      </c>
      <c r="AT255" s="154" t="s">
        <v>229</v>
      </c>
      <c r="AU255" s="154" t="s">
        <v>86</v>
      </c>
      <c r="AY255" s="14" t="s">
        <v>154</v>
      </c>
      <c r="BE255" s="155">
        <f t="shared" si="48"/>
        <v>0</v>
      </c>
      <c r="BF255" s="155">
        <f t="shared" si="49"/>
        <v>0</v>
      </c>
      <c r="BG255" s="155">
        <f t="shared" si="50"/>
        <v>0</v>
      </c>
      <c r="BH255" s="155">
        <f t="shared" si="51"/>
        <v>0</v>
      </c>
      <c r="BI255" s="155">
        <f t="shared" si="52"/>
        <v>0</v>
      </c>
      <c r="BJ255" s="14" t="s">
        <v>86</v>
      </c>
      <c r="BK255" s="156">
        <f t="shared" si="53"/>
        <v>0</v>
      </c>
      <c r="BL255" s="14" t="s">
        <v>209</v>
      </c>
      <c r="BM255" s="154" t="s">
        <v>1389</v>
      </c>
    </row>
    <row r="256" spans="1:65" s="2" customFormat="1" ht="24" customHeight="1">
      <c r="A256" s="26"/>
      <c r="B256" s="143"/>
      <c r="C256" s="157" t="s">
        <v>1011</v>
      </c>
      <c r="D256" s="157" t="s">
        <v>229</v>
      </c>
      <c r="E256" s="158" t="s">
        <v>2068</v>
      </c>
      <c r="F256" s="159" t="s">
        <v>2616</v>
      </c>
      <c r="G256" s="160" t="s">
        <v>159</v>
      </c>
      <c r="H256" s="161">
        <v>31</v>
      </c>
      <c r="I256" s="161"/>
      <c r="J256" s="161"/>
      <c r="K256" s="162"/>
      <c r="L256" s="163"/>
      <c r="M256" s="164" t="s">
        <v>1</v>
      </c>
      <c r="N256" s="165" t="s">
        <v>39</v>
      </c>
      <c r="O256" s="152">
        <v>0</v>
      </c>
      <c r="P256" s="152">
        <f t="shared" si="45"/>
        <v>0</v>
      </c>
      <c r="Q256" s="152">
        <v>0</v>
      </c>
      <c r="R256" s="152">
        <f t="shared" si="46"/>
        <v>0</v>
      </c>
      <c r="S256" s="152">
        <v>0</v>
      </c>
      <c r="T256" s="153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4" t="s">
        <v>275</v>
      </c>
      <c r="AT256" s="154" t="s">
        <v>229</v>
      </c>
      <c r="AU256" s="154" t="s">
        <v>86</v>
      </c>
      <c r="AY256" s="14" t="s">
        <v>154</v>
      </c>
      <c r="BE256" s="155">
        <f t="shared" si="48"/>
        <v>0</v>
      </c>
      <c r="BF256" s="155">
        <f t="shared" si="49"/>
        <v>0</v>
      </c>
      <c r="BG256" s="155">
        <f t="shared" si="50"/>
        <v>0</v>
      </c>
      <c r="BH256" s="155">
        <f t="shared" si="51"/>
        <v>0</v>
      </c>
      <c r="BI256" s="155">
        <f t="shared" si="52"/>
        <v>0</v>
      </c>
      <c r="BJ256" s="14" t="s">
        <v>86</v>
      </c>
      <c r="BK256" s="156">
        <f t="shared" si="53"/>
        <v>0</v>
      </c>
      <c r="BL256" s="14" t="s">
        <v>209</v>
      </c>
      <c r="BM256" s="154" t="s">
        <v>1397</v>
      </c>
    </row>
    <row r="257" spans="1:65" s="2" customFormat="1" ht="24" customHeight="1">
      <c r="A257" s="26"/>
      <c r="B257" s="143"/>
      <c r="C257" s="157" t="s">
        <v>1012</v>
      </c>
      <c r="D257" s="157" t="s">
        <v>229</v>
      </c>
      <c r="E257" s="158" t="s">
        <v>2069</v>
      </c>
      <c r="F257" s="159" t="s">
        <v>2617</v>
      </c>
      <c r="G257" s="160" t="s">
        <v>159</v>
      </c>
      <c r="H257" s="161">
        <v>1</v>
      </c>
      <c r="I257" s="161"/>
      <c r="J257" s="161"/>
      <c r="K257" s="162"/>
      <c r="L257" s="163"/>
      <c r="M257" s="164" t="s">
        <v>1</v>
      </c>
      <c r="N257" s="165" t="s">
        <v>39</v>
      </c>
      <c r="O257" s="152">
        <v>0</v>
      </c>
      <c r="P257" s="152">
        <f t="shared" si="45"/>
        <v>0</v>
      </c>
      <c r="Q257" s="152">
        <v>0</v>
      </c>
      <c r="R257" s="152">
        <f t="shared" si="46"/>
        <v>0</v>
      </c>
      <c r="S257" s="152">
        <v>0</v>
      </c>
      <c r="T257" s="153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4" t="s">
        <v>275</v>
      </c>
      <c r="AT257" s="154" t="s">
        <v>229</v>
      </c>
      <c r="AU257" s="154" t="s">
        <v>86</v>
      </c>
      <c r="AY257" s="14" t="s">
        <v>154</v>
      </c>
      <c r="BE257" s="155">
        <f t="shared" si="48"/>
        <v>0</v>
      </c>
      <c r="BF257" s="155">
        <f t="shared" si="49"/>
        <v>0</v>
      </c>
      <c r="BG257" s="155">
        <f t="shared" si="50"/>
        <v>0</v>
      </c>
      <c r="BH257" s="155">
        <f t="shared" si="51"/>
        <v>0</v>
      </c>
      <c r="BI257" s="155">
        <f t="shared" si="52"/>
        <v>0</v>
      </c>
      <c r="BJ257" s="14" t="s">
        <v>86</v>
      </c>
      <c r="BK257" s="156">
        <f t="shared" si="53"/>
        <v>0</v>
      </c>
      <c r="BL257" s="14" t="s">
        <v>209</v>
      </c>
      <c r="BM257" s="154" t="s">
        <v>1405</v>
      </c>
    </row>
    <row r="258" spans="1:65" s="2" customFormat="1" ht="16.5" customHeight="1">
      <c r="A258" s="26"/>
      <c r="B258" s="143"/>
      <c r="C258" s="157" t="s">
        <v>1013</v>
      </c>
      <c r="D258" s="157" t="s">
        <v>229</v>
      </c>
      <c r="E258" s="158" t="s">
        <v>2070</v>
      </c>
      <c r="F258" s="159" t="s">
        <v>2071</v>
      </c>
      <c r="G258" s="160" t="s">
        <v>159</v>
      </c>
      <c r="H258" s="161">
        <v>32</v>
      </c>
      <c r="I258" s="161"/>
      <c r="J258" s="161"/>
      <c r="K258" s="162"/>
      <c r="L258" s="163"/>
      <c r="M258" s="164" t="s">
        <v>1</v>
      </c>
      <c r="N258" s="165" t="s">
        <v>39</v>
      </c>
      <c r="O258" s="152">
        <v>0</v>
      </c>
      <c r="P258" s="152">
        <f t="shared" si="45"/>
        <v>0</v>
      </c>
      <c r="Q258" s="152">
        <v>0</v>
      </c>
      <c r="R258" s="152">
        <f t="shared" si="46"/>
        <v>0</v>
      </c>
      <c r="S258" s="152">
        <v>0</v>
      </c>
      <c r="T258" s="153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4" t="s">
        <v>275</v>
      </c>
      <c r="AT258" s="154" t="s">
        <v>229</v>
      </c>
      <c r="AU258" s="154" t="s">
        <v>86</v>
      </c>
      <c r="AY258" s="14" t="s">
        <v>154</v>
      </c>
      <c r="BE258" s="155">
        <f t="shared" si="48"/>
        <v>0</v>
      </c>
      <c r="BF258" s="155">
        <f t="shared" si="49"/>
        <v>0</v>
      </c>
      <c r="BG258" s="155">
        <f t="shared" si="50"/>
        <v>0</v>
      </c>
      <c r="BH258" s="155">
        <f t="shared" si="51"/>
        <v>0</v>
      </c>
      <c r="BI258" s="155">
        <f t="shared" si="52"/>
        <v>0</v>
      </c>
      <c r="BJ258" s="14" t="s">
        <v>86</v>
      </c>
      <c r="BK258" s="156">
        <f t="shared" si="53"/>
        <v>0</v>
      </c>
      <c r="BL258" s="14" t="s">
        <v>209</v>
      </c>
      <c r="BM258" s="154" t="s">
        <v>1412</v>
      </c>
    </row>
    <row r="259" spans="1:65" s="2" customFormat="1" ht="24" customHeight="1">
      <c r="A259" s="26"/>
      <c r="B259" s="143"/>
      <c r="C259" s="157" t="s">
        <v>1014</v>
      </c>
      <c r="D259" s="157" t="s">
        <v>229</v>
      </c>
      <c r="E259" s="158" t="s">
        <v>2072</v>
      </c>
      <c r="F259" s="159" t="s">
        <v>2618</v>
      </c>
      <c r="G259" s="160" t="s">
        <v>159</v>
      </c>
      <c r="H259" s="161">
        <v>94</v>
      </c>
      <c r="I259" s="161"/>
      <c r="J259" s="161"/>
      <c r="K259" s="162"/>
      <c r="L259" s="163"/>
      <c r="M259" s="164" t="s">
        <v>1</v>
      </c>
      <c r="N259" s="165" t="s">
        <v>39</v>
      </c>
      <c r="O259" s="152">
        <v>0</v>
      </c>
      <c r="P259" s="152">
        <f t="shared" si="45"/>
        <v>0</v>
      </c>
      <c r="Q259" s="152">
        <v>0</v>
      </c>
      <c r="R259" s="152">
        <f t="shared" si="46"/>
        <v>0</v>
      </c>
      <c r="S259" s="152">
        <v>0</v>
      </c>
      <c r="T259" s="153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4" t="s">
        <v>275</v>
      </c>
      <c r="AT259" s="154" t="s">
        <v>229</v>
      </c>
      <c r="AU259" s="154" t="s">
        <v>86</v>
      </c>
      <c r="AY259" s="14" t="s">
        <v>154</v>
      </c>
      <c r="BE259" s="155">
        <f t="shared" si="48"/>
        <v>0</v>
      </c>
      <c r="BF259" s="155">
        <f t="shared" si="49"/>
        <v>0</v>
      </c>
      <c r="BG259" s="155">
        <f t="shared" si="50"/>
        <v>0</v>
      </c>
      <c r="BH259" s="155">
        <f t="shared" si="51"/>
        <v>0</v>
      </c>
      <c r="BI259" s="155">
        <f t="shared" si="52"/>
        <v>0</v>
      </c>
      <c r="BJ259" s="14" t="s">
        <v>86</v>
      </c>
      <c r="BK259" s="156">
        <f t="shared" si="53"/>
        <v>0</v>
      </c>
      <c r="BL259" s="14" t="s">
        <v>209</v>
      </c>
      <c r="BM259" s="154" t="s">
        <v>1420</v>
      </c>
    </row>
    <row r="260" spans="1:65" s="2" customFormat="1" ht="16.5" customHeight="1">
      <c r="A260" s="26"/>
      <c r="B260" s="143"/>
      <c r="C260" s="144" t="s">
        <v>1018</v>
      </c>
      <c r="D260" s="144" t="s">
        <v>157</v>
      </c>
      <c r="E260" s="145" t="s">
        <v>2073</v>
      </c>
      <c r="F260" s="146" t="s">
        <v>2074</v>
      </c>
      <c r="G260" s="147" t="s">
        <v>159</v>
      </c>
      <c r="H260" s="148">
        <v>94</v>
      </c>
      <c r="I260" s="148"/>
      <c r="J260" s="148"/>
      <c r="K260" s="149"/>
      <c r="L260" s="27"/>
      <c r="M260" s="150" t="s">
        <v>1</v>
      </c>
      <c r="N260" s="151" t="s">
        <v>39</v>
      </c>
      <c r="O260" s="152">
        <v>0</v>
      </c>
      <c r="P260" s="152">
        <f t="shared" si="45"/>
        <v>0</v>
      </c>
      <c r="Q260" s="152">
        <v>2.0000000000000002E-5</v>
      </c>
      <c r="R260" s="152">
        <f t="shared" si="46"/>
        <v>1.8800000000000002E-3</v>
      </c>
      <c r="S260" s="152">
        <v>0</v>
      </c>
      <c r="T260" s="153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4" t="s">
        <v>209</v>
      </c>
      <c r="AT260" s="154" t="s">
        <v>157</v>
      </c>
      <c r="AU260" s="154" t="s">
        <v>86</v>
      </c>
      <c r="AY260" s="14" t="s">
        <v>154</v>
      </c>
      <c r="BE260" s="155">
        <f t="shared" si="48"/>
        <v>0</v>
      </c>
      <c r="BF260" s="155">
        <f t="shared" si="49"/>
        <v>0</v>
      </c>
      <c r="BG260" s="155">
        <f t="shared" si="50"/>
        <v>0</v>
      </c>
      <c r="BH260" s="155">
        <f t="shared" si="51"/>
        <v>0</v>
      </c>
      <c r="BI260" s="155">
        <f t="shared" si="52"/>
        <v>0</v>
      </c>
      <c r="BJ260" s="14" t="s">
        <v>86</v>
      </c>
      <c r="BK260" s="156">
        <f t="shared" si="53"/>
        <v>0</v>
      </c>
      <c r="BL260" s="14" t="s">
        <v>209</v>
      </c>
      <c r="BM260" s="154" t="s">
        <v>1427</v>
      </c>
    </row>
    <row r="261" spans="1:65" s="2" customFormat="1" ht="60" customHeight="1">
      <c r="A261" s="26"/>
      <c r="B261" s="143"/>
      <c r="C261" s="157" t="s">
        <v>1019</v>
      </c>
      <c r="D261" s="157" t="s">
        <v>229</v>
      </c>
      <c r="E261" s="158" t="s">
        <v>2075</v>
      </c>
      <c r="F261" s="159" t="s">
        <v>2619</v>
      </c>
      <c r="G261" s="160" t="s">
        <v>159</v>
      </c>
      <c r="H261" s="161">
        <v>1</v>
      </c>
      <c r="I261" s="161"/>
      <c r="J261" s="161"/>
      <c r="K261" s="162"/>
      <c r="L261" s="163"/>
      <c r="M261" s="164" t="s">
        <v>1</v>
      </c>
      <c r="N261" s="165" t="s">
        <v>39</v>
      </c>
      <c r="O261" s="152">
        <v>0</v>
      </c>
      <c r="P261" s="152">
        <f t="shared" si="45"/>
        <v>0</v>
      </c>
      <c r="Q261" s="152">
        <v>0</v>
      </c>
      <c r="R261" s="152">
        <f t="shared" si="46"/>
        <v>0</v>
      </c>
      <c r="S261" s="152">
        <v>0</v>
      </c>
      <c r="T261" s="153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4" t="s">
        <v>275</v>
      </c>
      <c r="AT261" s="154" t="s">
        <v>229</v>
      </c>
      <c r="AU261" s="154" t="s">
        <v>86</v>
      </c>
      <c r="AY261" s="14" t="s">
        <v>154</v>
      </c>
      <c r="BE261" s="155">
        <f t="shared" si="48"/>
        <v>0</v>
      </c>
      <c r="BF261" s="155">
        <f t="shared" si="49"/>
        <v>0</v>
      </c>
      <c r="BG261" s="155">
        <f t="shared" si="50"/>
        <v>0</v>
      </c>
      <c r="BH261" s="155">
        <f t="shared" si="51"/>
        <v>0</v>
      </c>
      <c r="BI261" s="155">
        <f t="shared" si="52"/>
        <v>0</v>
      </c>
      <c r="BJ261" s="14" t="s">
        <v>86</v>
      </c>
      <c r="BK261" s="156">
        <f t="shared" si="53"/>
        <v>0</v>
      </c>
      <c r="BL261" s="14" t="s">
        <v>209</v>
      </c>
      <c r="BM261" s="154" t="s">
        <v>1435</v>
      </c>
    </row>
    <row r="262" spans="1:65" s="2" customFormat="1" ht="16.5" customHeight="1">
      <c r="A262" s="26"/>
      <c r="B262" s="143"/>
      <c r="C262" s="157" t="s">
        <v>1023</v>
      </c>
      <c r="D262" s="157" t="s">
        <v>229</v>
      </c>
      <c r="E262" s="158" t="s">
        <v>2076</v>
      </c>
      <c r="F262" s="159" t="s">
        <v>2077</v>
      </c>
      <c r="G262" s="160" t="s">
        <v>159</v>
      </c>
      <c r="H262" s="161">
        <v>1</v>
      </c>
      <c r="I262" s="161"/>
      <c r="J262" s="161"/>
      <c r="K262" s="162"/>
      <c r="L262" s="163"/>
      <c r="M262" s="164" t="s">
        <v>1</v>
      </c>
      <c r="N262" s="165" t="s">
        <v>39</v>
      </c>
      <c r="O262" s="152">
        <v>0</v>
      </c>
      <c r="P262" s="152">
        <f t="shared" si="45"/>
        <v>0</v>
      </c>
      <c r="Q262" s="152">
        <v>0</v>
      </c>
      <c r="R262" s="152">
        <f t="shared" si="46"/>
        <v>0</v>
      </c>
      <c r="S262" s="152">
        <v>0</v>
      </c>
      <c r="T262" s="153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4" t="s">
        <v>275</v>
      </c>
      <c r="AT262" s="154" t="s">
        <v>229</v>
      </c>
      <c r="AU262" s="154" t="s">
        <v>86</v>
      </c>
      <c r="AY262" s="14" t="s">
        <v>154</v>
      </c>
      <c r="BE262" s="155">
        <f t="shared" si="48"/>
        <v>0</v>
      </c>
      <c r="BF262" s="155">
        <f t="shared" si="49"/>
        <v>0</v>
      </c>
      <c r="BG262" s="155">
        <f t="shared" si="50"/>
        <v>0</v>
      </c>
      <c r="BH262" s="155">
        <f t="shared" si="51"/>
        <v>0</v>
      </c>
      <c r="BI262" s="155">
        <f t="shared" si="52"/>
        <v>0</v>
      </c>
      <c r="BJ262" s="14" t="s">
        <v>86</v>
      </c>
      <c r="BK262" s="156">
        <f t="shared" si="53"/>
        <v>0</v>
      </c>
      <c r="BL262" s="14" t="s">
        <v>209</v>
      </c>
      <c r="BM262" s="154" t="s">
        <v>1443</v>
      </c>
    </row>
    <row r="263" spans="1:65" s="2" customFormat="1" ht="60" customHeight="1">
      <c r="A263" s="26"/>
      <c r="B263" s="143"/>
      <c r="C263" s="157" t="s">
        <v>1024</v>
      </c>
      <c r="D263" s="157" t="s">
        <v>229</v>
      </c>
      <c r="E263" s="158" t="s">
        <v>2078</v>
      </c>
      <c r="F263" s="159" t="s">
        <v>2620</v>
      </c>
      <c r="G263" s="160" t="s">
        <v>159</v>
      </c>
      <c r="H263" s="161">
        <v>2</v>
      </c>
      <c r="I263" s="161"/>
      <c r="J263" s="161"/>
      <c r="K263" s="162"/>
      <c r="L263" s="163"/>
      <c r="M263" s="164" t="s">
        <v>1</v>
      </c>
      <c r="N263" s="165" t="s">
        <v>39</v>
      </c>
      <c r="O263" s="152">
        <v>0</v>
      </c>
      <c r="P263" s="152">
        <f t="shared" si="45"/>
        <v>0</v>
      </c>
      <c r="Q263" s="152">
        <v>0</v>
      </c>
      <c r="R263" s="152">
        <f t="shared" si="46"/>
        <v>0</v>
      </c>
      <c r="S263" s="152">
        <v>0</v>
      </c>
      <c r="T263" s="153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4" t="s">
        <v>275</v>
      </c>
      <c r="AT263" s="154" t="s">
        <v>229</v>
      </c>
      <c r="AU263" s="154" t="s">
        <v>86</v>
      </c>
      <c r="AY263" s="14" t="s">
        <v>154</v>
      </c>
      <c r="BE263" s="155">
        <f t="shared" si="48"/>
        <v>0</v>
      </c>
      <c r="BF263" s="155">
        <f t="shared" si="49"/>
        <v>0</v>
      </c>
      <c r="BG263" s="155">
        <f t="shared" si="50"/>
        <v>0</v>
      </c>
      <c r="BH263" s="155">
        <f t="shared" si="51"/>
        <v>0</v>
      </c>
      <c r="BI263" s="155">
        <f t="shared" si="52"/>
        <v>0</v>
      </c>
      <c r="BJ263" s="14" t="s">
        <v>86</v>
      </c>
      <c r="BK263" s="156">
        <f t="shared" si="53"/>
        <v>0</v>
      </c>
      <c r="BL263" s="14" t="s">
        <v>209</v>
      </c>
      <c r="BM263" s="154" t="s">
        <v>1451</v>
      </c>
    </row>
    <row r="264" spans="1:65" s="2" customFormat="1" ht="16.5" customHeight="1">
      <c r="A264" s="26"/>
      <c r="B264" s="143"/>
      <c r="C264" s="157" t="s">
        <v>1028</v>
      </c>
      <c r="D264" s="157" t="s">
        <v>229</v>
      </c>
      <c r="E264" s="158" t="s">
        <v>2079</v>
      </c>
      <c r="F264" s="159" t="s">
        <v>2080</v>
      </c>
      <c r="G264" s="160" t="s">
        <v>159</v>
      </c>
      <c r="H264" s="161">
        <v>2</v>
      </c>
      <c r="I264" s="161"/>
      <c r="J264" s="161"/>
      <c r="K264" s="162"/>
      <c r="L264" s="163"/>
      <c r="M264" s="164" t="s">
        <v>1</v>
      </c>
      <c r="N264" s="165" t="s">
        <v>39</v>
      </c>
      <c r="O264" s="152">
        <v>0</v>
      </c>
      <c r="P264" s="152">
        <f t="shared" si="45"/>
        <v>0</v>
      </c>
      <c r="Q264" s="152">
        <v>0</v>
      </c>
      <c r="R264" s="152">
        <f t="shared" si="46"/>
        <v>0</v>
      </c>
      <c r="S264" s="152">
        <v>0</v>
      </c>
      <c r="T264" s="153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4" t="s">
        <v>275</v>
      </c>
      <c r="AT264" s="154" t="s">
        <v>229</v>
      </c>
      <c r="AU264" s="154" t="s">
        <v>86</v>
      </c>
      <c r="AY264" s="14" t="s">
        <v>154</v>
      </c>
      <c r="BE264" s="155">
        <f t="shared" si="48"/>
        <v>0</v>
      </c>
      <c r="BF264" s="155">
        <f t="shared" si="49"/>
        <v>0</v>
      </c>
      <c r="BG264" s="155">
        <f t="shared" si="50"/>
        <v>0</v>
      </c>
      <c r="BH264" s="155">
        <f t="shared" si="51"/>
        <v>0</v>
      </c>
      <c r="BI264" s="155">
        <f t="shared" si="52"/>
        <v>0</v>
      </c>
      <c r="BJ264" s="14" t="s">
        <v>86</v>
      </c>
      <c r="BK264" s="156">
        <f t="shared" si="53"/>
        <v>0</v>
      </c>
      <c r="BL264" s="14" t="s">
        <v>209</v>
      </c>
      <c r="BM264" s="154" t="s">
        <v>1459</v>
      </c>
    </row>
    <row r="265" spans="1:65" s="2" customFormat="1" ht="60" customHeight="1">
      <c r="A265" s="26"/>
      <c r="B265" s="143"/>
      <c r="C265" s="157" t="s">
        <v>1029</v>
      </c>
      <c r="D265" s="157" t="s">
        <v>229</v>
      </c>
      <c r="E265" s="158" t="s">
        <v>2081</v>
      </c>
      <c r="F265" s="159" t="s">
        <v>2621</v>
      </c>
      <c r="G265" s="160" t="s">
        <v>159</v>
      </c>
      <c r="H265" s="161">
        <v>1</v>
      </c>
      <c r="I265" s="161"/>
      <c r="J265" s="161"/>
      <c r="K265" s="162"/>
      <c r="L265" s="163"/>
      <c r="M265" s="164" t="s">
        <v>1</v>
      </c>
      <c r="N265" s="165" t="s">
        <v>39</v>
      </c>
      <c r="O265" s="152">
        <v>0</v>
      </c>
      <c r="P265" s="152">
        <f t="shared" si="45"/>
        <v>0</v>
      </c>
      <c r="Q265" s="152">
        <v>0</v>
      </c>
      <c r="R265" s="152">
        <f t="shared" si="46"/>
        <v>0</v>
      </c>
      <c r="S265" s="152">
        <v>0</v>
      </c>
      <c r="T265" s="153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4" t="s">
        <v>275</v>
      </c>
      <c r="AT265" s="154" t="s">
        <v>229</v>
      </c>
      <c r="AU265" s="154" t="s">
        <v>86</v>
      </c>
      <c r="AY265" s="14" t="s">
        <v>154</v>
      </c>
      <c r="BE265" s="155">
        <f t="shared" si="48"/>
        <v>0</v>
      </c>
      <c r="BF265" s="155">
        <f t="shared" si="49"/>
        <v>0</v>
      </c>
      <c r="BG265" s="155">
        <f t="shared" si="50"/>
        <v>0</v>
      </c>
      <c r="BH265" s="155">
        <f t="shared" si="51"/>
        <v>0</v>
      </c>
      <c r="BI265" s="155">
        <f t="shared" si="52"/>
        <v>0</v>
      </c>
      <c r="BJ265" s="14" t="s">
        <v>86</v>
      </c>
      <c r="BK265" s="156">
        <f t="shared" si="53"/>
        <v>0</v>
      </c>
      <c r="BL265" s="14" t="s">
        <v>209</v>
      </c>
      <c r="BM265" s="154" t="s">
        <v>1467</v>
      </c>
    </row>
    <row r="266" spans="1:65" s="2" customFormat="1" ht="16.5" customHeight="1">
      <c r="A266" s="26"/>
      <c r="B266" s="143"/>
      <c r="C266" s="157" t="s">
        <v>1030</v>
      </c>
      <c r="D266" s="157" t="s">
        <v>229</v>
      </c>
      <c r="E266" s="158" t="s">
        <v>2082</v>
      </c>
      <c r="F266" s="159" t="s">
        <v>2083</v>
      </c>
      <c r="G266" s="160" t="s">
        <v>159</v>
      </c>
      <c r="H266" s="161">
        <v>1</v>
      </c>
      <c r="I266" s="161"/>
      <c r="J266" s="161"/>
      <c r="K266" s="162"/>
      <c r="L266" s="163"/>
      <c r="M266" s="164" t="s">
        <v>1</v>
      </c>
      <c r="N266" s="165" t="s">
        <v>39</v>
      </c>
      <c r="O266" s="152">
        <v>0</v>
      </c>
      <c r="P266" s="152">
        <f t="shared" ref="P266:P285" si="54">O266*H266</f>
        <v>0</v>
      </c>
      <c r="Q266" s="152">
        <v>0</v>
      </c>
      <c r="R266" s="152">
        <f t="shared" ref="R266:R285" si="55">Q266*H266</f>
        <v>0</v>
      </c>
      <c r="S266" s="152">
        <v>0</v>
      </c>
      <c r="T266" s="153">
        <f t="shared" ref="T266:T285" si="56"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4" t="s">
        <v>275</v>
      </c>
      <c r="AT266" s="154" t="s">
        <v>229</v>
      </c>
      <c r="AU266" s="154" t="s">
        <v>86</v>
      </c>
      <c r="AY266" s="14" t="s">
        <v>154</v>
      </c>
      <c r="BE266" s="155">
        <f t="shared" ref="BE266:BE285" si="57">IF(N266="základná",J266,0)</f>
        <v>0</v>
      </c>
      <c r="BF266" s="155">
        <f t="shared" ref="BF266:BF285" si="58">IF(N266="znížená",J266,0)</f>
        <v>0</v>
      </c>
      <c r="BG266" s="155">
        <f t="shared" ref="BG266:BG285" si="59">IF(N266="zákl. prenesená",J266,0)</f>
        <v>0</v>
      </c>
      <c r="BH266" s="155">
        <f t="shared" ref="BH266:BH285" si="60">IF(N266="zníž. prenesená",J266,0)</f>
        <v>0</v>
      </c>
      <c r="BI266" s="155">
        <f t="shared" ref="BI266:BI285" si="61">IF(N266="nulová",J266,0)</f>
        <v>0</v>
      </c>
      <c r="BJ266" s="14" t="s">
        <v>86</v>
      </c>
      <c r="BK266" s="156">
        <f t="shared" ref="BK266:BK285" si="62">ROUND(I266*H266,3)</f>
        <v>0</v>
      </c>
      <c r="BL266" s="14" t="s">
        <v>209</v>
      </c>
      <c r="BM266" s="154" t="s">
        <v>1475</v>
      </c>
    </row>
    <row r="267" spans="1:65" s="2" customFormat="1" ht="60" customHeight="1">
      <c r="A267" s="26"/>
      <c r="B267" s="143"/>
      <c r="C267" s="157" t="s">
        <v>1032</v>
      </c>
      <c r="D267" s="157" t="s">
        <v>229</v>
      </c>
      <c r="E267" s="158" t="s">
        <v>2084</v>
      </c>
      <c r="F267" s="159" t="s">
        <v>2622</v>
      </c>
      <c r="G267" s="160" t="s">
        <v>159</v>
      </c>
      <c r="H267" s="161">
        <v>1</v>
      </c>
      <c r="I267" s="161"/>
      <c r="J267" s="161"/>
      <c r="K267" s="162"/>
      <c r="L267" s="163"/>
      <c r="M267" s="164" t="s">
        <v>1</v>
      </c>
      <c r="N267" s="165" t="s">
        <v>39</v>
      </c>
      <c r="O267" s="152">
        <v>0</v>
      </c>
      <c r="P267" s="152">
        <f t="shared" si="54"/>
        <v>0</v>
      </c>
      <c r="Q267" s="152">
        <v>0</v>
      </c>
      <c r="R267" s="152">
        <f t="shared" si="55"/>
        <v>0</v>
      </c>
      <c r="S267" s="152">
        <v>0</v>
      </c>
      <c r="T267" s="153">
        <f t="shared" si="56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4" t="s">
        <v>275</v>
      </c>
      <c r="AT267" s="154" t="s">
        <v>229</v>
      </c>
      <c r="AU267" s="154" t="s">
        <v>86</v>
      </c>
      <c r="AY267" s="14" t="s">
        <v>154</v>
      </c>
      <c r="BE267" s="155">
        <f t="shared" si="57"/>
        <v>0</v>
      </c>
      <c r="BF267" s="155">
        <f t="shared" si="58"/>
        <v>0</v>
      </c>
      <c r="BG267" s="155">
        <f t="shared" si="59"/>
        <v>0</v>
      </c>
      <c r="BH267" s="155">
        <f t="shared" si="60"/>
        <v>0</v>
      </c>
      <c r="BI267" s="155">
        <f t="shared" si="61"/>
        <v>0</v>
      </c>
      <c r="BJ267" s="14" t="s">
        <v>86</v>
      </c>
      <c r="BK267" s="156">
        <f t="shared" si="62"/>
        <v>0</v>
      </c>
      <c r="BL267" s="14" t="s">
        <v>209</v>
      </c>
      <c r="BM267" s="154" t="s">
        <v>1483</v>
      </c>
    </row>
    <row r="268" spans="1:65" s="2" customFormat="1" ht="16.5" customHeight="1">
      <c r="A268" s="26"/>
      <c r="B268" s="143"/>
      <c r="C268" s="157" t="s">
        <v>1036</v>
      </c>
      <c r="D268" s="157" t="s">
        <v>229</v>
      </c>
      <c r="E268" s="158" t="s">
        <v>2085</v>
      </c>
      <c r="F268" s="159" t="s">
        <v>2086</v>
      </c>
      <c r="G268" s="160" t="s">
        <v>159</v>
      </c>
      <c r="H268" s="161">
        <v>1</v>
      </c>
      <c r="I268" s="161"/>
      <c r="J268" s="161"/>
      <c r="K268" s="162"/>
      <c r="L268" s="163"/>
      <c r="M268" s="164" t="s">
        <v>1</v>
      </c>
      <c r="N268" s="165" t="s">
        <v>39</v>
      </c>
      <c r="O268" s="152">
        <v>0</v>
      </c>
      <c r="P268" s="152">
        <f t="shared" si="54"/>
        <v>0</v>
      </c>
      <c r="Q268" s="152">
        <v>0</v>
      </c>
      <c r="R268" s="152">
        <f t="shared" si="55"/>
        <v>0</v>
      </c>
      <c r="S268" s="152">
        <v>0</v>
      </c>
      <c r="T268" s="153">
        <f t="shared" si="56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4" t="s">
        <v>275</v>
      </c>
      <c r="AT268" s="154" t="s">
        <v>229</v>
      </c>
      <c r="AU268" s="154" t="s">
        <v>86</v>
      </c>
      <c r="AY268" s="14" t="s">
        <v>154</v>
      </c>
      <c r="BE268" s="155">
        <f t="shared" si="57"/>
        <v>0</v>
      </c>
      <c r="BF268" s="155">
        <f t="shared" si="58"/>
        <v>0</v>
      </c>
      <c r="BG268" s="155">
        <f t="shared" si="59"/>
        <v>0</v>
      </c>
      <c r="BH268" s="155">
        <f t="shared" si="60"/>
        <v>0</v>
      </c>
      <c r="BI268" s="155">
        <f t="shared" si="61"/>
        <v>0</v>
      </c>
      <c r="BJ268" s="14" t="s">
        <v>86</v>
      </c>
      <c r="BK268" s="156">
        <f t="shared" si="62"/>
        <v>0</v>
      </c>
      <c r="BL268" s="14" t="s">
        <v>209</v>
      </c>
      <c r="BM268" s="154" t="s">
        <v>1491</v>
      </c>
    </row>
    <row r="269" spans="1:65" s="2" customFormat="1" ht="60" customHeight="1">
      <c r="A269" s="26"/>
      <c r="B269" s="143"/>
      <c r="C269" s="157" t="s">
        <v>1040</v>
      </c>
      <c r="D269" s="157" t="s">
        <v>229</v>
      </c>
      <c r="E269" s="158" t="s">
        <v>2087</v>
      </c>
      <c r="F269" s="159" t="s">
        <v>2623</v>
      </c>
      <c r="G269" s="160" t="s">
        <v>159</v>
      </c>
      <c r="H269" s="161">
        <v>1</v>
      </c>
      <c r="I269" s="161"/>
      <c r="J269" s="161"/>
      <c r="K269" s="162"/>
      <c r="L269" s="163"/>
      <c r="M269" s="164" t="s">
        <v>1</v>
      </c>
      <c r="N269" s="165" t="s">
        <v>39</v>
      </c>
      <c r="O269" s="152">
        <v>0</v>
      </c>
      <c r="P269" s="152">
        <f t="shared" si="54"/>
        <v>0</v>
      </c>
      <c r="Q269" s="152">
        <v>0</v>
      </c>
      <c r="R269" s="152">
        <f t="shared" si="55"/>
        <v>0</v>
      </c>
      <c r="S269" s="152">
        <v>0</v>
      </c>
      <c r="T269" s="153">
        <f t="shared" si="56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4" t="s">
        <v>275</v>
      </c>
      <c r="AT269" s="154" t="s">
        <v>229</v>
      </c>
      <c r="AU269" s="154" t="s">
        <v>86</v>
      </c>
      <c r="AY269" s="14" t="s">
        <v>154</v>
      </c>
      <c r="BE269" s="155">
        <f t="shared" si="57"/>
        <v>0</v>
      </c>
      <c r="BF269" s="155">
        <f t="shared" si="58"/>
        <v>0</v>
      </c>
      <c r="BG269" s="155">
        <f t="shared" si="59"/>
        <v>0</v>
      </c>
      <c r="BH269" s="155">
        <f t="shared" si="60"/>
        <v>0</v>
      </c>
      <c r="BI269" s="155">
        <f t="shared" si="61"/>
        <v>0</v>
      </c>
      <c r="BJ269" s="14" t="s">
        <v>86</v>
      </c>
      <c r="BK269" s="156">
        <f t="shared" si="62"/>
        <v>0</v>
      </c>
      <c r="BL269" s="14" t="s">
        <v>209</v>
      </c>
      <c r="BM269" s="154" t="s">
        <v>1499</v>
      </c>
    </row>
    <row r="270" spans="1:65" s="2" customFormat="1" ht="16.5" customHeight="1">
      <c r="A270" s="26"/>
      <c r="B270" s="143"/>
      <c r="C270" s="157" t="s">
        <v>1042</v>
      </c>
      <c r="D270" s="157" t="s">
        <v>229</v>
      </c>
      <c r="E270" s="158" t="s">
        <v>2088</v>
      </c>
      <c r="F270" s="159" t="s">
        <v>2089</v>
      </c>
      <c r="G270" s="160" t="s">
        <v>159</v>
      </c>
      <c r="H270" s="161">
        <v>1</v>
      </c>
      <c r="I270" s="161"/>
      <c r="J270" s="161"/>
      <c r="K270" s="162"/>
      <c r="L270" s="163"/>
      <c r="M270" s="164" t="s">
        <v>1</v>
      </c>
      <c r="N270" s="165" t="s">
        <v>39</v>
      </c>
      <c r="O270" s="152">
        <v>0</v>
      </c>
      <c r="P270" s="152">
        <f t="shared" si="54"/>
        <v>0</v>
      </c>
      <c r="Q270" s="152">
        <v>0</v>
      </c>
      <c r="R270" s="152">
        <f t="shared" si="55"/>
        <v>0</v>
      </c>
      <c r="S270" s="152">
        <v>0</v>
      </c>
      <c r="T270" s="153">
        <f t="shared" si="56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4" t="s">
        <v>275</v>
      </c>
      <c r="AT270" s="154" t="s">
        <v>229</v>
      </c>
      <c r="AU270" s="154" t="s">
        <v>86</v>
      </c>
      <c r="AY270" s="14" t="s">
        <v>154</v>
      </c>
      <c r="BE270" s="155">
        <f t="shared" si="57"/>
        <v>0</v>
      </c>
      <c r="BF270" s="155">
        <f t="shared" si="58"/>
        <v>0</v>
      </c>
      <c r="BG270" s="155">
        <f t="shared" si="59"/>
        <v>0</v>
      </c>
      <c r="BH270" s="155">
        <f t="shared" si="60"/>
        <v>0</v>
      </c>
      <c r="BI270" s="155">
        <f t="shared" si="61"/>
        <v>0</v>
      </c>
      <c r="BJ270" s="14" t="s">
        <v>86</v>
      </c>
      <c r="BK270" s="156">
        <f t="shared" si="62"/>
        <v>0</v>
      </c>
      <c r="BL270" s="14" t="s">
        <v>209</v>
      </c>
      <c r="BM270" s="154" t="s">
        <v>1503</v>
      </c>
    </row>
    <row r="271" spans="1:65" s="2" customFormat="1" ht="60" customHeight="1">
      <c r="A271" s="26"/>
      <c r="B271" s="143"/>
      <c r="C271" s="157" t="s">
        <v>1046</v>
      </c>
      <c r="D271" s="157" t="s">
        <v>229</v>
      </c>
      <c r="E271" s="158" t="s">
        <v>2090</v>
      </c>
      <c r="F271" s="159" t="s">
        <v>2624</v>
      </c>
      <c r="G271" s="160" t="s">
        <v>159</v>
      </c>
      <c r="H271" s="161">
        <v>1</v>
      </c>
      <c r="I271" s="161"/>
      <c r="J271" s="161"/>
      <c r="K271" s="162"/>
      <c r="L271" s="163"/>
      <c r="M271" s="164" t="s">
        <v>1</v>
      </c>
      <c r="N271" s="165" t="s">
        <v>39</v>
      </c>
      <c r="O271" s="152">
        <v>0</v>
      </c>
      <c r="P271" s="152">
        <f t="shared" si="54"/>
        <v>0</v>
      </c>
      <c r="Q271" s="152">
        <v>0</v>
      </c>
      <c r="R271" s="152">
        <f t="shared" si="55"/>
        <v>0</v>
      </c>
      <c r="S271" s="152">
        <v>0</v>
      </c>
      <c r="T271" s="153">
        <f t="shared" si="56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4" t="s">
        <v>275</v>
      </c>
      <c r="AT271" s="154" t="s">
        <v>229</v>
      </c>
      <c r="AU271" s="154" t="s">
        <v>86</v>
      </c>
      <c r="AY271" s="14" t="s">
        <v>154</v>
      </c>
      <c r="BE271" s="155">
        <f t="shared" si="57"/>
        <v>0</v>
      </c>
      <c r="BF271" s="155">
        <f t="shared" si="58"/>
        <v>0</v>
      </c>
      <c r="BG271" s="155">
        <f t="shared" si="59"/>
        <v>0</v>
      </c>
      <c r="BH271" s="155">
        <f t="shared" si="60"/>
        <v>0</v>
      </c>
      <c r="BI271" s="155">
        <f t="shared" si="61"/>
        <v>0</v>
      </c>
      <c r="BJ271" s="14" t="s">
        <v>86</v>
      </c>
      <c r="BK271" s="156">
        <f t="shared" si="62"/>
        <v>0</v>
      </c>
      <c r="BL271" s="14" t="s">
        <v>209</v>
      </c>
      <c r="BM271" s="154" t="s">
        <v>2091</v>
      </c>
    </row>
    <row r="272" spans="1:65" s="2" customFormat="1" ht="16.5" customHeight="1">
      <c r="A272" s="26"/>
      <c r="B272" s="143"/>
      <c r="C272" s="157" t="s">
        <v>1048</v>
      </c>
      <c r="D272" s="157" t="s">
        <v>229</v>
      </c>
      <c r="E272" s="158" t="s">
        <v>2092</v>
      </c>
      <c r="F272" s="159" t="s">
        <v>2093</v>
      </c>
      <c r="G272" s="160" t="s">
        <v>159</v>
      </c>
      <c r="H272" s="161">
        <v>1</v>
      </c>
      <c r="I272" s="161"/>
      <c r="J272" s="161"/>
      <c r="K272" s="162"/>
      <c r="L272" s="163"/>
      <c r="M272" s="164" t="s">
        <v>1</v>
      </c>
      <c r="N272" s="165" t="s">
        <v>39</v>
      </c>
      <c r="O272" s="152">
        <v>0</v>
      </c>
      <c r="P272" s="152">
        <f t="shared" si="54"/>
        <v>0</v>
      </c>
      <c r="Q272" s="152">
        <v>0</v>
      </c>
      <c r="R272" s="152">
        <f t="shared" si="55"/>
        <v>0</v>
      </c>
      <c r="S272" s="152">
        <v>0</v>
      </c>
      <c r="T272" s="153">
        <f t="shared" si="56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4" t="s">
        <v>275</v>
      </c>
      <c r="AT272" s="154" t="s">
        <v>229</v>
      </c>
      <c r="AU272" s="154" t="s">
        <v>86</v>
      </c>
      <c r="AY272" s="14" t="s">
        <v>154</v>
      </c>
      <c r="BE272" s="155">
        <f t="shared" si="57"/>
        <v>0</v>
      </c>
      <c r="BF272" s="155">
        <f t="shared" si="58"/>
        <v>0</v>
      </c>
      <c r="BG272" s="155">
        <f t="shared" si="59"/>
        <v>0</v>
      </c>
      <c r="BH272" s="155">
        <f t="shared" si="60"/>
        <v>0</v>
      </c>
      <c r="BI272" s="155">
        <f t="shared" si="61"/>
        <v>0</v>
      </c>
      <c r="BJ272" s="14" t="s">
        <v>86</v>
      </c>
      <c r="BK272" s="156">
        <f t="shared" si="62"/>
        <v>0</v>
      </c>
      <c r="BL272" s="14" t="s">
        <v>209</v>
      </c>
      <c r="BM272" s="154" t="s">
        <v>2094</v>
      </c>
    </row>
    <row r="273" spans="1:65" s="2" customFormat="1" ht="24" customHeight="1">
      <c r="A273" s="26"/>
      <c r="B273" s="143"/>
      <c r="C273" s="157" t="s">
        <v>1052</v>
      </c>
      <c r="D273" s="157" t="s">
        <v>229</v>
      </c>
      <c r="E273" s="158" t="s">
        <v>2095</v>
      </c>
      <c r="F273" s="159" t="s">
        <v>2625</v>
      </c>
      <c r="G273" s="160" t="s">
        <v>159</v>
      </c>
      <c r="H273" s="161">
        <v>2</v>
      </c>
      <c r="I273" s="161"/>
      <c r="J273" s="161"/>
      <c r="K273" s="162"/>
      <c r="L273" s="163"/>
      <c r="M273" s="164" t="s">
        <v>1</v>
      </c>
      <c r="N273" s="165" t="s">
        <v>39</v>
      </c>
      <c r="O273" s="152">
        <v>0</v>
      </c>
      <c r="P273" s="152">
        <f t="shared" si="54"/>
        <v>0</v>
      </c>
      <c r="Q273" s="152">
        <v>0</v>
      </c>
      <c r="R273" s="152">
        <f t="shared" si="55"/>
        <v>0</v>
      </c>
      <c r="S273" s="152">
        <v>0</v>
      </c>
      <c r="T273" s="153">
        <f t="shared" si="56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4" t="s">
        <v>275</v>
      </c>
      <c r="AT273" s="154" t="s">
        <v>229</v>
      </c>
      <c r="AU273" s="154" t="s">
        <v>86</v>
      </c>
      <c r="AY273" s="14" t="s">
        <v>154</v>
      </c>
      <c r="BE273" s="155">
        <f t="shared" si="57"/>
        <v>0</v>
      </c>
      <c r="BF273" s="155">
        <f t="shared" si="58"/>
        <v>0</v>
      </c>
      <c r="BG273" s="155">
        <f t="shared" si="59"/>
        <v>0</v>
      </c>
      <c r="BH273" s="155">
        <f t="shared" si="60"/>
        <v>0</v>
      </c>
      <c r="BI273" s="155">
        <f t="shared" si="61"/>
        <v>0</v>
      </c>
      <c r="BJ273" s="14" t="s">
        <v>86</v>
      </c>
      <c r="BK273" s="156">
        <f t="shared" si="62"/>
        <v>0</v>
      </c>
      <c r="BL273" s="14" t="s">
        <v>209</v>
      </c>
      <c r="BM273" s="154" t="s">
        <v>2096</v>
      </c>
    </row>
    <row r="274" spans="1:65" s="2" customFormat="1" ht="24" customHeight="1">
      <c r="A274" s="26"/>
      <c r="B274" s="143"/>
      <c r="C274" s="157" t="s">
        <v>1056</v>
      </c>
      <c r="D274" s="157" t="s">
        <v>229</v>
      </c>
      <c r="E274" s="158" t="s">
        <v>2097</v>
      </c>
      <c r="F274" s="159" t="s">
        <v>2098</v>
      </c>
      <c r="G274" s="160" t="s">
        <v>159</v>
      </c>
      <c r="H274" s="161">
        <v>2</v>
      </c>
      <c r="I274" s="161"/>
      <c r="J274" s="161"/>
      <c r="K274" s="162"/>
      <c r="L274" s="163"/>
      <c r="M274" s="164" t="s">
        <v>1</v>
      </c>
      <c r="N274" s="165" t="s">
        <v>39</v>
      </c>
      <c r="O274" s="152">
        <v>0</v>
      </c>
      <c r="P274" s="152">
        <f t="shared" si="54"/>
        <v>0</v>
      </c>
      <c r="Q274" s="152">
        <v>0</v>
      </c>
      <c r="R274" s="152">
        <f t="shared" si="55"/>
        <v>0</v>
      </c>
      <c r="S274" s="152">
        <v>0</v>
      </c>
      <c r="T274" s="153">
        <f t="shared" si="56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4" t="s">
        <v>275</v>
      </c>
      <c r="AT274" s="154" t="s">
        <v>229</v>
      </c>
      <c r="AU274" s="154" t="s">
        <v>86</v>
      </c>
      <c r="AY274" s="14" t="s">
        <v>154</v>
      </c>
      <c r="BE274" s="155">
        <f t="shared" si="57"/>
        <v>0</v>
      </c>
      <c r="BF274" s="155">
        <f t="shared" si="58"/>
        <v>0</v>
      </c>
      <c r="BG274" s="155">
        <f t="shared" si="59"/>
        <v>0</v>
      </c>
      <c r="BH274" s="155">
        <f t="shared" si="60"/>
        <v>0</v>
      </c>
      <c r="BI274" s="155">
        <f t="shared" si="61"/>
        <v>0</v>
      </c>
      <c r="BJ274" s="14" t="s">
        <v>86</v>
      </c>
      <c r="BK274" s="156">
        <f t="shared" si="62"/>
        <v>0</v>
      </c>
      <c r="BL274" s="14" t="s">
        <v>209</v>
      </c>
      <c r="BM274" s="154" t="s">
        <v>2099</v>
      </c>
    </row>
    <row r="275" spans="1:65" s="2" customFormat="1" ht="24" customHeight="1">
      <c r="A275" s="26"/>
      <c r="B275" s="143"/>
      <c r="C275" s="157" t="s">
        <v>1060</v>
      </c>
      <c r="D275" s="157" t="s">
        <v>229</v>
      </c>
      <c r="E275" s="158" t="s">
        <v>2100</v>
      </c>
      <c r="F275" s="159" t="s">
        <v>2626</v>
      </c>
      <c r="G275" s="160" t="s">
        <v>159</v>
      </c>
      <c r="H275" s="161">
        <v>1</v>
      </c>
      <c r="I275" s="161"/>
      <c r="J275" s="161"/>
      <c r="K275" s="162"/>
      <c r="L275" s="163"/>
      <c r="M275" s="164" t="s">
        <v>1</v>
      </c>
      <c r="N275" s="165" t="s">
        <v>39</v>
      </c>
      <c r="O275" s="152">
        <v>0</v>
      </c>
      <c r="P275" s="152">
        <f t="shared" si="54"/>
        <v>0</v>
      </c>
      <c r="Q275" s="152">
        <v>0</v>
      </c>
      <c r="R275" s="152">
        <f t="shared" si="55"/>
        <v>0</v>
      </c>
      <c r="S275" s="152">
        <v>0</v>
      </c>
      <c r="T275" s="153">
        <f t="shared" si="56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4" t="s">
        <v>275</v>
      </c>
      <c r="AT275" s="154" t="s">
        <v>229</v>
      </c>
      <c r="AU275" s="154" t="s">
        <v>86</v>
      </c>
      <c r="AY275" s="14" t="s">
        <v>154</v>
      </c>
      <c r="BE275" s="155">
        <f t="shared" si="57"/>
        <v>0</v>
      </c>
      <c r="BF275" s="155">
        <f t="shared" si="58"/>
        <v>0</v>
      </c>
      <c r="BG275" s="155">
        <f t="shared" si="59"/>
        <v>0</v>
      </c>
      <c r="BH275" s="155">
        <f t="shared" si="60"/>
        <v>0</v>
      </c>
      <c r="BI275" s="155">
        <f t="shared" si="61"/>
        <v>0</v>
      </c>
      <c r="BJ275" s="14" t="s">
        <v>86</v>
      </c>
      <c r="BK275" s="156">
        <f t="shared" si="62"/>
        <v>0</v>
      </c>
      <c r="BL275" s="14" t="s">
        <v>209</v>
      </c>
      <c r="BM275" s="154" t="s">
        <v>2101</v>
      </c>
    </row>
    <row r="276" spans="1:65" s="2" customFormat="1" ht="24" customHeight="1">
      <c r="A276" s="26"/>
      <c r="B276" s="143"/>
      <c r="C276" s="157" t="s">
        <v>1064</v>
      </c>
      <c r="D276" s="157" t="s">
        <v>229</v>
      </c>
      <c r="E276" s="158" t="s">
        <v>2102</v>
      </c>
      <c r="F276" s="159" t="s">
        <v>2103</v>
      </c>
      <c r="G276" s="160" t="s">
        <v>159</v>
      </c>
      <c r="H276" s="161">
        <v>1</v>
      </c>
      <c r="I276" s="161"/>
      <c r="J276" s="161"/>
      <c r="K276" s="162"/>
      <c r="L276" s="163"/>
      <c r="M276" s="164" t="s">
        <v>1</v>
      </c>
      <c r="N276" s="165" t="s">
        <v>39</v>
      </c>
      <c r="O276" s="152">
        <v>0</v>
      </c>
      <c r="P276" s="152">
        <f t="shared" si="54"/>
        <v>0</v>
      </c>
      <c r="Q276" s="152">
        <v>0</v>
      </c>
      <c r="R276" s="152">
        <f t="shared" si="55"/>
        <v>0</v>
      </c>
      <c r="S276" s="152">
        <v>0</v>
      </c>
      <c r="T276" s="153">
        <f t="shared" si="56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4" t="s">
        <v>275</v>
      </c>
      <c r="AT276" s="154" t="s">
        <v>229</v>
      </c>
      <c r="AU276" s="154" t="s">
        <v>86</v>
      </c>
      <c r="AY276" s="14" t="s">
        <v>154</v>
      </c>
      <c r="BE276" s="155">
        <f t="shared" si="57"/>
        <v>0</v>
      </c>
      <c r="BF276" s="155">
        <f t="shared" si="58"/>
        <v>0</v>
      </c>
      <c r="BG276" s="155">
        <f t="shared" si="59"/>
        <v>0</v>
      </c>
      <c r="BH276" s="155">
        <f t="shared" si="60"/>
        <v>0</v>
      </c>
      <c r="BI276" s="155">
        <f t="shared" si="61"/>
        <v>0</v>
      </c>
      <c r="BJ276" s="14" t="s">
        <v>86</v>
      </c>
      <c r="BK276" s="156">
        <f t="shared" si="62"/>
        <v>0</v>
      </c>
      <c r="BL276" s="14" t="s">
        <v>209</v>
      </c>
      <c r="BM276" s="154" t="s">
        <v>2104</v>
      </c>
    </row>
    <row r="277" spans="1:65" s="2" customFormat="1" ht="24" customHeight="1">
      <c r="A277" s="26"/>
      <c r="B277" s="143"/>
      <c r="C277" s="157" t="s">
        <v>1068</v>
      </c>
      <c r="D277" s="157" t="s">
        <v>229</v>
      </c>
      <c r="E277" s="158" t="s">
        <v>2105</v>
      </c>
      <c r="F277" s="159" t="s">
        <v>2627</v>
      </c>
      <c r="G277" s="160" t="s">
        <v>159</v>
      </c>
      <c r="H277" s="161">
        <v>2</v>
      </c>
      <c r="I277" s="161"/>
      <c r="J277" s="161"/>
      <c r="K277" s="162"/>
      <c r="L277" s="163"/>
      <c r="M277" s="164" t="s">
        <v>1</v>
      </c>
      <c r="N277" s="165" t="s">
        <v>39</v>
      </c>
      <c r="O277" s="152">
        <v>0</v>
      </c>
      <c r="P277" s="152">
        <f t="shared" si="54"/>
        <v>0</v>
      </c>
      <c r="Q277" s="152">
        <v>0</v>
      </c>
      <c r="R277" s="152">
        <f t="shared" si="55"/>
        <v>0</v>
      </c>
      <c r="S277" s="152">
        <v>0</v>
      </c>
      <c r="T277" s="153">
        <f t="shared" si="56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4" t="s">
        <v>275</v>
      </c>
      <c r="AT277" s="154" t="s">
        <v>229</v>
      </c>
      <c r="AU277" s="154" t="s">
        <v>86</v>
      </c>
      <c r="AY277" s="14" t="s">
        <v>154</v>
      </c>
      <c r="BE277" s="155">
        <f t="shared" si="57"/>
        <v>0</v>
      </c>
      <c r="BF277" s="155">
        <f t="shared" si="58"/>
        <v>0</v>
      </c>
      <c r="BG277" s="155">
        <f t="shared" si="59"/>
        <v>0</v>
      </c>
      <c r="BH277" s="155">
        <f t="shared" si="60"/>
        <v>0</v>
      </c>
      <c r="BI277" s="155">
        <f t="shared" si="61"/>
        <v>0</v>
      </c>
      <c r="BJ277" s="14" t="s">
        <v>86</v>
      </c>
      <c r="BK277" s="156">
        <f t="shared" si="62"/>
        <v>0</v>
      </c>
      <c r="BL277" s="14" t="s">
        <v>209</v>
      </c>
      <c r="BM277" s="154" t="s">
        <v>2106</v>
      </c>
    </row>
    <row r="278" spans="1:65" s="2" customFormat="1" ht="16.5" customHeight="1">
      <c r="A278" s="26"/>
      <c r="B278" s="143"/>
      <c r="C278" s="157" t="s">
        <v>1071</v>
      </c>
      <c r="D278" s="157" t="s">
        <v>229</v>
      </c>
      <c r="E278" s="158" t="s">
        <v>2107</v>
      </c>
      <c r="F278" s="159" t="s">
        <v>2108</v>
      </c>
      <c r="G278" s="160" t="s">
        <v>159</v>
      </c>
      <c r="H278" s="161">
        <v>2</v>
      </c>
      <c r="I278" s="161"/>
      <c r="J278" s="161"/>
      <c r="K278" s="162"/>
      <c r="L278" s="163"/>
      <c r="M278" s="164" t="s">
        <v>1</v>
      </c>
      <c r="N278" s="165" t="s">
        <v>39</v>
      </c>
      <c r="O278" s="152">
        <v>0</v>
      </c>
      <c r="P278" s="152">
        <f t="shared" si="54"/>
        <v>0</v>
      </c>
      <c r="Q278" s="152">
        <v>0</v>
      </c>
      <c r="R278" s="152">
        <f t="shared" si="55"/>
        <v>0</v>
      </c>
      <c r="S278" s="152">
        <v>0</v>
      </c>
      <c r="T278" s="153">
        <f t="shared" si="56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4" t="s">
        <v>275</v>
      </c>
      <c r="AT278" s="154" t="s">
        <v>229</v>
      </c>
      <c r="AU278" s="154" t="s">
        <v>86</v>
      </c>
      <c r="AY278" s="14" t="s">
        <v>154</v>
      </c>
      <c r="BE278" s="155">
        <f t="shared" si="57"/>
        <v>0</v>
      </c>
      <c r="BF278" s="155">
        <f t="shared" si="58"/>
        <v>0</v>
      </c>
      <c r="BG278" s="155">
        <f t="shared" si="59"/>
        <v>0</v>
      </c>
      <c r="BH278" s="155">
        <f t="shared" si="60"/>
        <v>0</v>
      </c>
      <c r="BI278" s="155">
        <f t="shared" si="61"/>
        <v>0</v>
      </c>
      <c r="BJ278" s="14" t="s">
        <v>86</v>
      </c>
      <c r="BK278" s="156">
        <f t="shared" si="62"/>
        <v>0</v>
      </c>
      <c r="BL278" s="14" t="s">
        <v>209</v>
      </c>
      <c r="BM278" s="154" t="s">
        <v>2109</v>
      </c>
    </row>
    <row r="279" spans="1:65" s="2" customFormat="1" ht="24" customHeight="1">
      <c r="A279" s="26"/>
      <c r="B279" s="143"/>
      <c r="C279" s="157" t="s">
        <v>1075</v>
      </c>
      <c r="D279" s="157" t="s">
        <v>229</v>
      </c>
      <c r="E279" s="158" t="s">
        <v>2110</v>
      </c>
      <c r="F279" s="159" t="s">
        <v>2628</v>
      </c>
      <c r="G279" s="160" t="s">
        <v>159</v>
      </c>
      <c r="H279" s="161">
        <v>2</v>
      </c>
      <c r="I279" s="161"/>
      <c r="J279" s="161"/>
      <c r="K279" s="162"/>
      <c r="L279" s="163"/>
      <c r="M279" s="164" t="s">
        <v>1</v>
      </c>
      <c r="N279" s="165" t="s">
        <v>39</v>
      </c>
      <c r="O279" s="152">
        <v>0</v>
      </c>
      <c r="P279" s="152">
        <f t="shared" si="54"/>
        <v>0</v>
      </c>
      <c r="Q279" s="152">
        <v>0</v>
      </c>
      <c r="R279" s="152">
        <f t="shared" si="55"/>
        <v>0</v>
      </c>
      <c r="S279" s="152">
        <v>0</v>
      </c>
      <c r="T279" s="153">
        <f t="shared" si="56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4" t="s">
        <v>275</v>
      </c>
      <c r="AT279" s="154" t="s">
        <v>229</v>
      </c>
      <c r="AU279" s="154" t="s">
        <v>86</v>
      </c>
      <c r="AY279" s="14" t="s">
        <v>154</v>
      </c>
      <c r="BE279" s="155">
        <f t="shared" si="57"/>
        <v>0</v>
      </c>
      <c r="BF279" s="155">
        <f t="shared" si="58"/>
        <v>0</v>
      </c>
      <c r="BG279" s="155">
        <f t="shared" si="59"/>
        <v>0</v>
      </c>
      <c r="BH279" s="155">
        <f t="shared" si="60"/>
        <v>0</v>
      </c>
      <c r="BI279" s="155">
        <f t="shared" si="61"/>
        <v>0</v>
      </c>
      <c r="BJ279" s="14" t="s">
        <v>86</v>
      </c>
      <c r="BK279" s="156">
        <f t="shared" si="62"/>
        <v>0</v>
      </c>
      <c r="BL279" s="14" t="s">
        <v>209</v>
      </c>
      <c r="BM279" s="154" t="s">
        <v>2111</v>
      </c>
    </row>
    <row r="280" spans="1:65" s="2" customFormat="1" ht="16.5" customHeight="1">
      <c r="A280" s="26"/>
      <c r="B280" s="143"/>
      <c r="C280" s="157" t="s">
        <v>1079</v>
      </c>
      <c r="D280" s="157" t="s">
        <v>229</v>
      </c>
      <c r="E280" s="158" t="s">
        <v>2112</v>
      </c>
      <c r="F280" s="159" t="s">
        <v>2113</v>
      </c>
      <c r="G280" s="160" t="s">
        <v>159</v>
      </c>
      <c r="H280" s="161">
        <v>2</v>
      </c>
      <c r="I280" s="161"/>
      <c r="J280" s="161"/>
      <c r="K280" s="162"/>
      <c r="L280" s="163"/>
      <c r="M280" s="164" t="s">
        <v>1</v>
      </c>
      <c r="N280" s="165" t="s">
        <v>39</v>
      </c>
      <c r="O280" s="152">
        <v>0</v>
      </c>
      <c r="P280" s="152">
        <f t="shared" si="54"/>
        <v>0</v>
      </c>
      <c r="Q280" s="152">
        <v>0</v>
      </c>
      <c r="R280" s="152">
        <f t="shared" si="55"/>
        <v>0</v>
      </c>
      <c r="S280" s="152">
        <v>0</v>
      </c>
      <c r="T280" s="153">
        <f t="shared" si="56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4" t="s">
        <v>275</v>
      </c>
      <c r="AT280" s="154" t="s">
        <v>229</v>
      </c>
      <c r="AU280" s="154" t="s">
        <v>86</v>
      </c>
      <c r="AY280" s="14" t="s">
        <v>154</v>
      </c>
      <c r="BE280" s="155">
        <f t="shared" si="57"/>
        <v>0</v>
      </c>
      <c r="BF280" s="155">
        <f t="shared" si="58"/>
        <v>0</v>
      </c>
      <c r="BG280" s="155">
        <f t="shared" si="59"/>
        <v>0</v>
      </c>
      <c r="BH280" s="155">
        <f t="shared" si="60"/>
        <v>0</v>
      </c>
      <c r="BI280" s="155">
        <f t="shared" si="61"/>
        <v>0</v>
      </c>
      <c r="BJ280" s="14" t="s">
        <v>86</v>
      </c>
      <c r="BK280" s="156">
        <f t="shared" si="62"/>
        <v>0</v>
      </c>
      <c r="BL280" s="14" t="s">
        <v>209</v>
      </c>
      <c r="BM280" s="154" t="s">
        <v>2114</v>
      </c>
    </row>
    <row r="281" spans="1:65" s="2" customFormat="1" ht="24" customHeight="1">
      <c r="A281" s="26"/>
      <c r="B281" s="143"/>
      <c r="C281" s="144" t="s">
        <v>1083</v>
      </c>
      <c r="D281" s="144" t="s">
        <v>157</v>
      </c>
      <c r="E281" s="145" t="s">
        <v>2115</v>
      </c>
      <c r="F281" s="146" t="s">
        <v>2116</v>
      </c>
      <c r="G281" s="147" t="s">
        <v>159</v>
      </c>
      <c r="H281" s="148">
        <v>14</v>
      </c>
      <c r="I281" s="148"/>
      <c r="J281" s="148"/>
      <c r="K281" s="149"/>
      <c r="L281" s="27"/>
      <c r="M281" s="150" t="s">
        <v>1</v>
      </c>
      <c r="N281" s="151" t="s">
        <v>39</v>
      </c>
      <c r="O281" s="152">
        <v>0</v>
      </c>
      <c r="P281" s="152">
        <f t="shared" si="54"/>
        <v>0</v>
      </c>
      <c r="Q281" s="152">
        <v>5.9999999999999995E-4</v>
      </c>
      <c r="R281" s="152">
        <f t="shared" si="55"/>
        <v>8.3999999999999995E-3</v>
      </c>
      <c r="S281" s="152">
        <v>0</v>
      </c>
      <c r="T281" s="153">
        <f t="shared" si="56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4" t="s">
        <v>209</v>
      </c>
      <c r="AT281" s="154" t="s">
        <v>157</v>
      </c>
      <c r="AU281" s="154" t="s">
        <v>86</v>
      </c>
      <c r="AY281" s="14" t="s">
        <v>154</v>
      </c>
      <c r="BE281" s="155">
        <f t="shared" si="57"/>
        <v>0</v>
      </c>
      <c r="BF281" s="155">
        <f t="shared" si="58"/>
        <v>0</v>
      </c>
      <c r="BG281" s="155">
        <f t="shared" si="59"/>
        <v>0</v>
      </c>
      <c r="BH281" s="155">
        <f t="shared" si="60"/>
        <v>0</v>
      </c>
      <c r="BI281" s="155">
        <f t="shared" si="61"/>
        <v>0</v>
      </c>
      <c r="BJ281" s="14" t="s">
        <v>86</v>
      </c>
      <c r="BK281" s="156">
        <f t="shared" si="62"/>
        <v>0</v>
      </c>
      <c r="BL281" s="14" t="s">
        <v>209</v>
      </c>
      <c r="BM281" s="154" t="s">
        <v>2117</v>
      </c>
    </row>
    <row r="282" spans="1:65" s="2" customFormat="1" ht="24" customHeight="1">
      <c r="A282" s="26"/>
      <c r="B282" s="143"/>
      <c r="C282" s="144" t="s">
        <v>1087</v>
      </c>
      <c r="D282" s="144" t="s">
        <v>157</v>
      </c>
      <c r="E282" s="145" t="s">
        <v>2118</v>
      </c>
      <c r="F282" s="146" t="s">
        <v>2630</v>
      </c>
      <c r="G282" s="147" t="s">
        <v>159</v>
      </c>
      <c r="H282" s="148">
        <v>3</v>
      </c>
      <c r="I282" s="148"/>
      <c r="J282" s="148"/>
      <c r="K282" s="149"/>
      <c r="L282" s="27"/>
      <c r="M282" s="150" t="s">
        <v>1</v>
      </c>
      <c r="N282" s="151" t="s">
        <v>39</v>
      </c>
      <c r="O282" s="152">
        <v>0</v>
      </c>
      <c r="P282" s="152">
        <f t="shared" si="54"/>
        <v>0</v>
      </c>
      <c r="Q282" s="152">
        <v>2.5899999999999999E-3</v>
      </c>
      <c r="R282" s="152">
        <f t="shared" si="55"/>
        <v>7.7699999999999991E-3</v>
      </c>
      <c r="S282" s="152">
        <v>0</v>
      </c>
      <c r="T282" s="153">
        <f t="shared" si="56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4" t="s">
        <v>209</v>
      </c>
      <c r="AT282" s="154" t="s">
        <v>157</v>
      </c>
      <c r="AU282" s="154" t="s">
        <v>86</v>
      </c>
      <c r="AY282" s="14" t="s">
        <v>154</v>
      </c>
      <c r="BE282" s="155">
        <f t="shared" si="57"/>
        <v>0</v>
      </c>
      <c r="BF282" s="155">
        <f t="shared" si="58"/>
        <v>0</v>
      </c>
      <c r="BG282" s="155">
        <f t="shared" si="59"/>
        <v>0</v>
      </c>
      <c r="BH282" s="155">
        <f t="shared" si="60"/>
        <v>0</v>
      </c>
      <c r="BI282" s="155">
        <f t="shared" si="61"/>
        <v>0</v>
      </c>
      <c r="BJ282" s="14" t="s">
        <v>86</v>
      </c>
      <c r="BK282" s="156">
        <f t="shared" si="62"/>
        <v>0</v>
      </c>
      <c r="BL282" s="14" t="s">
        <v>209</v>
      </c>
      <c r="BM282" s="154" t="s">
        <v>2119</v>
      </c>
    </row>
    <row r="283" spans="1:65" s="2" customFormat="1" ht="24" customHeight="1">
      <c r="A283" s="26"/>
      <c r="B283" s="143"/>
      <c r="C283" s="157" t="s">
        <v>1091</v>
      </c>
      <c r="D283" s="157" t="s">
        <v>229</v>
      </c>
      <c r="E283" s="158" t="s">
        <v>2120</v>
      </c>
      <c r="F283" s="159" t="s">
        <v>2629</v>
      </c>
      <c r="G283" s="160" t="s">
        <v>159</v>
      </c>
      <c r="H283" s="161">
        <v>2</v>
      </c>
      <c r="I283" s="161"/>
      <c r="J283" s="161"/>
      <c r="K283" s="162"/>
      <c r="L283" s="163"/>
      <c r="M283" s="164" t="s">
        <v>1</v>
      </c>
      <c r="N283" s="165" t="s">
        <v>39</v>
      </c>
      <c r="O283" s="152">
        <v>0</v>
      </c>
      <c r="P283" s="152">
        <f t="shared" si="54"/>
        <v>0</v>
      </c>
      <c r="Q283" s="152">
        <v>1.2700000000000001E-3</v>
      </c>
      <c r="R283" s="152">
        <f t="shared" si="55"/>
        <v>2.5400000000000002E-3</v>
      </c>
      <c r="S283" s="152">
        <v>0</v>
      </c>
      <c r="T283" s="153">
        <f t="shared" si="56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4" t="s">
        <v>275</v>
      </c>
      <c r="AT283" s="154" t="s">
        <v>229</v>
      </c>
      <c r="AU283" s="154" t="s">
        <v>86</v>
      </c>
      <c r="AY283" s="14" t="s">
        <v>154</v>
      </c>
      <c r="BE283" s="155">
        <f t="shared" si="57"/>
        <v>0</v>
      </c>
      <c r="BF283" s="155">
        <f t="shared" si="58"/>
        <v>0</v>
      </c>
      <c r="BG283" s="155">
        <f t="shared" si="59"/>
        <v>0</v>
      </c>
      <c r="BH283" s="155">
        <f t="shared" si="60"/>
        <v>0</v>
      </c>
      <c r="BI283" s="155">
        <f t="shared" si="61"/>
        <v>0</v>
      </c>
      <c r="BJ283" s="14" t="s">
        <v>86</v>
      </c>
      <c r="BK283" s="156">
        <f t="shared" si="62"/>
        <v>0</v>
      </c>
      <c r="BL283" s="14" t="s">
        <v>209</v>
      </c>
      <c r="BM283" s="154" t="s">
        <v>2121</v>
      </c>
    </row>
    <row r="284" spans="1:65" s="2" customFormat="1" ht="16.5" customHeight="1">
      <c r="A284" s="26"/>
      <c r="B284" s="143"/>
      <c r="C284" s="144" t="s">
        <v>1095</v>
      </c>
      <c r="D284" s="144" t="s">
        <v>157</v>
      </c>
      <c r="E284" s="145" t="s">
        <v>2122</v>
      </c>
      <c r="F284" s="146" t="s">
        <v>2123</v>
      </c>
      <c r="G284" s="147" t="s">
        <v>391</v>
      </c>
      <c r="H284" s="148">
        <v>2</v>
      </c>
      <c r="I284" s="148"/>
      <c r="J284" s="148"/>
      <c r="K284" s="149"/>
      <c r="L284" s="27"/>
      <c r="M284" s="150" t="s">
        <v>1</v>
      </c>
      <c r="N284" s="151" t="s">
        <v>39</v>
      </c>
      <c r="O284" s="152">
        <v>0.63219999999999998</v>
      </c>
      <c r="P284" s="152">
        <f t="shared" si="54"/>
        <v>1.2644</v>
      </c>
      <c r="Q284" s="152">
        <v>3.7084048800000002E-3</v>
      </c>
      <c r="R284" s="152">
        <f t="shared" si="55"/>
        <v>7.4168097600000003E-3</v>
      </c>
      <c r="S284" s="152">
        <v>0</v>
      </c>
      <c r="T284" s="153">
        <f t="shared" si="56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4" t="s">
        <v>209</v>
      </c>
      <c r="AT284" s="154" t="s">
        <v>157</v>
      </c>
      <c r="AU284" s="154" t="s">
        <v>86</v>
      </c>
      <c r="AY284" s="14" t="s">
        <v>154</v>
      </c>
      <c r="BE284" s="155">
        <f t="shared" si="57"/>
        <v>0</v>
      </c>
      <c r="BF284" s="155">
        <f t="shared" si="58"/>
        <v>0</v>
      </c>
      <c r="BG284" s="155">
        <f t="shared" si="59"/>
        <v>0</v>
      </c>
      <c r="BH284" s="155">
        <f t="shared" si="60"/>
        <v>0</v>
      </c>
      <c r="BI284" s="155">
        <f t="shared" si="61"/>
        <v>0</v>
      </c>
      <c r="BJ284" s="14" t="s">
        <v>86</v>
      </c>
      <c r="BK284" s="156">
        <f t="shared" si="62"/>
        <v>0</v>
      </c>
      <c r="BL284" s="14" t="s">
        <v>209</v>
      </c>
      <c r="BM284" s="154" t="s">
        <v>2124</v>
      </c>
    </row>
    <row r="285" spans="1:65" s="2" customFormat="1" ht="16.5" customHeight="1">
      <c r="A285" s="26"/>
      <c r="B285" s="143"/>
      <c r="C285" s="144" t="s">
        <v>1097</v>
      </c>
      <c r="D285" s="144" t="s">
        <v>157</v>
      </c>
      <c r="E285" s="145" t="s">
        <v>2125</v>
      </c>
      <c r="F285" s="146" t="s">
        <v>2126</v>
      </c>
      <c r="G285" s="147" t="s">
        <v>351</v>
      </c>
      <c r="H285" s="148">
        <v>192.28</v>
      </c>
      <c r="I285" s="148"/>
      <c r="J285" s="148"/>
      <c r="K285" s="149"/>
      <c r="L285" s="27"/>
      <c r="M285" s="150" t="s">
        <v>1</v>
      </c>
      <c r="N285" s="151" t="s">
        <v>39</v>
      </c>
      <c r="O285" s="152">
        <v>0</v>
      </c>
      <c r="P285" s="152">
        <f t="shared" si="54"/>
        <v>0</v>
      </c>
      <c r="Q285" s="152">
        <v>0</v>
      </c>
      <c r="R285" s="152">
        <f t="shared" si="55"/>
        <v>0</v>
      </c>
      <c r="S285" s="152">
        <v>0</v>
      </c>
      <c r="T285" s="153">
        <f t="shared" si="56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4" t="s">
        <v>209</v>
      </c>
      <c r="AT285" s="154" t="s">
        <v>157</v>
      </c>
      <c r="AU285" s="154" t="s">
        <v>86</v>
      </c>
      <c r="AY285" s="14" t="s">
        <v>154</v>
      </c>
      <c r="BE285" s="155">
        <f t="shared" si="57"/>
        <v>0</v>
      </c>
      <c r="BF285" s="155">
        <f t="shared" si="58"/>
        <v>0</v>
      </c>
      <c r="BG285" s="155">
        <f t="shared" si="59"/>
        <v>0</v>
      </c>
      <c r="BH285" s="155">
        <f t="shared" si="60"/>
        <v>0</v>
      </c>
      <c r="BI285" s="155">
        <f t="shared" si="61"/>
        <v>0</v>
      </c>
      <c r="BJ285" s="14" t="s">
        <v>86</v>
      </c>
      <c r="BK285" s="156">
        <f t="shared" si="62"/>
        <v>0</v>
      </c>
      <c r="BL285" s="14" t="s">
        <v>209</v>
      </c>
      <c r="BM285" s="154" t="s">
        <v>2127</v>
      </c>
    </row>
    <row r="286" spans="1:65" s="12" customFormat="1" ht="23" customHeight="1">
      <c r="B286" s="131"/>
      <c r="D286" s="132" t="s">
        <v>72</v>
      </c>
      <c r="E286" s="141" t="s">
        <v>2128</v>
      </c>
      <c r="F286" s="141" t="s">
        <v>2129</v>
      </c>
      <c r="J286" s="142"/>
      <c r="L286" s="131"/>
      <c r="M286" s="135"/>
      <c r="N286" s="136"/>
      <c r="O286" s="136"/>
      <c r="P286" s="137">
        <f>SUM(P287:P305)</f>
        <v>16.154039999999998</v>
      </c>
      <c r="Q286" s="136"/>
      <c r="R286" s="137">
        <f>SUM(R287:R305)</f>
        <v>1.2068320000000001</v>
      </c>
      <c r="S286" s="136"/>
      <c r="T286" s="138">
        <f>SUM(T287:T305)</f>
        <v>0</v>
      </c>
      <c r="AR286" s="132" t="s">
        <v>86</v>
      </c>
      <c r="AT286" s="139" t="s">
        <v>72</v>
      </c>
      <c r="AU286" s="139" t="s">
        <v>80</v>
      </c>
      <c r="AY286" s="132" t="s">
        <v>154</v>
      </c>
      <c r="BK286" s="140">
        <f>SUM(BK287:BK305)</f>
        <v>0</v>
      </c>
    </row>
    <row r="287" spans="1:65" s="2" customFormat="1" ht="24" customHeight="1">
      <c r="A287" s="26"/>
      <c r="B287" s="143"/>
      <c r="C287" s="144" t="s">
        <v>1099</v>
      </c>
      <c r="D287" s="144" t="s">
        <v>157</v>
      </c>
      <c r="E287" s="145" t="s">
        <v>2130</v>
      </c>
      <c r="F287" s="146" t="s">
        <v>2131</v>
      </c>
      <c r="G287" s="147" t="s">
        <v>159</v>
      </c>
      <c r="H287" s="148">
        <v>1</v>
      </c>
      <c r="I287" s="148"/>
      <c r="J287" s="148"/>
      <c r="K287" s="149"/>
      <c r="L287" s="27"/>
      <c r="M287" s="150" t="s">
        <v>1</v>
      </c>
      <c r="N287" s="151" t="s">
        <v>39</v>
      </c>
      <c r="O287" s="152">
        <v>0.41472999999999999</v>
      </c>
      <c r="P287" s="152">
        <f t="shared" ref="P287:P305" si="63">O287*H287</f>
        <v>0.41472999999999999</v>
      </c>
      <c r="Q287" s="152">
        <v>2.5999999999999998E-5</v>
      </c>
      <c r="R287" s="152">
        <f t="shared" ref="R287:R305" si="64">Q287*H287</f>
        <v>2.5999999999999998E-5</v>
      </c>
      <c r="S287" s="152">
        <v>0</v>
      </c>
      <c r="T287" s="153">
        <f t="shared" ref="T287:T305" si="65"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4" t="s">
        <v>209</v>
      </c>
      <c r="AT287" s="154" t="s">
        <v>157</v>
      </c>
      <c r="AU287" s="154" t="s">
        <v>86</v>
      </c>
      <c r="AY287" s="14" t="s">
        <v>154</v>
      </c>
      <c r="BE287" s="155">
        <f t="shared" ref="BE287:BE305" si="66">IF(N287="základná",J287,0)</f>
        <v>0</v>
      </c>
      <c r="BF287" s="155">
        <f t="shared" ref="BF287:BF305" si="67">IF(N287="znížená",J287,0)</f>
        <v>0</v>
      </c>
      <c r="BG287" s="155">
        <f t="shared" ref="BG287:BG305" si="68">IF(N287="zákl. prenesená",J287,0)</f>
        <v>0</v>
      </c>
      <c r="BH287" s="155">
        <f t="shared" ref="BH287:BH305" si="69">IF(N287="zníž. prenesená",J287,0)</f>
        <v>0</v>
      </c>
      <c r="BI287" s="155">
        <f t="shared" ref="BI287:BI305" si="70">IF(N287="nulová",J287,0)</f>
        <v>0</v>
      </c>
      <c r="BJ287" s="14" t="s">
        <v>86</v>
      </c>
      <c r="BK287" s="156">
        <f t="shared" ref="BK287:BK305" si="71">ROUND(I287*H287,3)</f>
        <v>0</v>
      </c>
      <c r="BL287" s="14" t="s">
        <v>209</v>
      </c>
      <c r="BM287" s="154" t="s">
        <v>2132</v>
      </c>
    </row>
    <row r="288" spans="1:65" s="2" customFormat="1" ht="36" customHeight="1">
      <c r="A288" s="26"/>
      <c r="B288" s="143"/>
      <c r="C288" s="157" t="s">
        <v>1103</v>
      </c>
      <c r="D288" s="157" t="s">
        <v>229</v>
      </c>
      <c r="E288" s="158" t="s">
        <v>2133</v>
      </c>
      <c r="F288" s="159" t="s">
        <v>2631</v>
      </c>
      <c r="G288" s="160" t="s">
        <v>159</v>
      </c>
      <c r="H288" s="161">
        <v>1</v>
      </c>
      <c r="I288" s="161"/>
      <c r="J288" s="161"/>
      <c r="K288" s="162"/>
      <c r="L288" s="163"/>
      <c r="M288" s="164" t="s">
        <v>1</v>
      </c>
      <c r="N288" s="165" t="s">
        <v>39</v>
      </c>
      <c r="O288" s="152">
        <v>0</v>
      </c>
      <c r="P288" s="152">
        <f t="shared" si="63"/>
        <v>0</v>
      </c>
      <c r="Q288" s="152">
        <v>0.01</v>
      </c>
      <c r="R288" s="152">
        <f t="shared" si="64"/>
        <v>0.01</v>
      </c>
      <c r="S288" s="152">
        <v>0</v>
      </c>
      <c r="T288" s="153">
        <f t="shared" si="65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4" t="s">
        <v>275</v>
      </c>
      <c r="AT288" s="154" t="s">
        <v>229</v>
      </c>
      <c r="AU288" s="154" t="s">
        <v>86</v>
      </c>
      <c r="AY288" s="14" t="s">
        <v>154</v>
      </c>
      <c r="BE288" s="155">
        <f t="shared" si="66"/>
        <v>0</v>
      </c>
      <c r="BF288" s="155">
        <f t="shared" si="67"/>
        <v>0</v>
      </c>
      <c r="BG288" s="155">
        <f t="shared" si="68"/>
        <v>0</v>
      </c>
      <c r="BH288" s="155">
        <f t="shared" si="69"/>
        <v>0</v>
      </c>
      <c r="BI288" s="155">
        <f t="shared" si="70"/>
        <v>0</v>
      </c>
      <c r="BJ288" s="14" t="s">
        <v>86</v>
      </c>
      <c r="BK288" s="156">
        <f t="shared" si="71"/>
        <v>0</v>
      </c>
      <c r="BL288" s="14" t="s">
        <v>209</v>
      </c>
      <c r="BM288" s="154" t="s">
        <v>2134</v>
      </c>
    </row>
    <row r="289" spans="1:65" s="2" customFormat="1" ht="24" customHeight="1">
      <c r="A289" s="26"/>
      <c r="B289" s="143"/>
      <c r="C289" s="144" t="s">
        <v>1107</v>
      </c>
      <c r="D289" s="144" t="s">
        <v>157</v>
      </c>
      <c r="E289" s="145" t="s">
        <v>2135</v>
      </c>
      <c r="F289" s="146" t="s">
        <v>2136</v>
      </c>
      <c r="G289" s="147" t="s">
        <v>159</v>
      </c>
      <c r="H289" s="148">
        <v>13</v>
      </c>
      <c r="I289" s="148"/>
      <c r="J289" s="148"/>
      <c r="K289" s="149"/>
      <c r="L289" s="27"/>
      <c r="M289" s="150" t="s">
        <v>1</v>
      </c>
      <c r="N289" s="151" t="s">
        <v>39</v>
      </c>
      <c r="O289" s="152">
        <v>0.45138</v>
      </c>
      <c r="P289" s="152">
        <f t="shared" si="63"/>
        <v>5.8679399999999999</v>
      </c>
      <c r="Q289" s="152">
        <v>2.5999999999999998E-5</v>
      </c>
      <c r="R289" s="152">
        <f t="shared" si="64"/>
        <v>3.3799999999999998E-4</v>
      </c>
      <c r="S289" s="152">
        <v>0</v>
      </c>
      <c r="T289" s="153">
        <f t="shared" si="65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4" t="s">
        <v>209</v>
      </c>
      <c r="AT289" s="154" t="s">
        <v>157</v>
      </c>
      <c r="AU289" s="154" t="s">
        <v>86</v>
      </c>
      <c r="AY289" s="14" t="s">
        <v>154</v>
      </c>
      <c r="BE289" s="155">
        <f t="shared" si="66"/>
        <v>0</v>
      </c>
      <c r="BF289" s="155">
        <f t="shared" si="67"/>
        <v>0</v>
      </c>
      <c r="BG289" s="155">
        <f t="shared" si="68"/>
        <v>0</v>
      </c>
      <c r="BH289" s="155">
        <f t="shared" si="69"/>
        <v>0</v>
      </c>
      <c r="BI289" s="155">
        <f t="shared" si="70"/>
        <v>0</v>
      </c>
      <c r="BJ289" s="14" t="s">
        <v>86</v>
      </c>
      <c r="BK289" s="156">
        <f t="shared" si="71"/>
        <v>0</v>
      </c>
      <c r="BL289" s="14" t="s">
        <v>209</v>
      </c>
      <c r="BM289" s="154" t="s">
        <v>2137</v>
      </c>
    </row>
    <row r="290" spans="1:65" s="2" customFormat="1" ht="24" customHeight="1">
      <c r="A290" s="26"/>
      <c r="B290" s="143"/>
      <c r="C290" s="157" t="s">
        <v>1111</v>
      </c>
      <c r="D290" s="157" t="s">
        <v>229</v>
      </c>
      <c r="E290" s="158" t="s">
        <v>2138</v>
      </c>
      <c r="F290" s="159" t="s">
        <v>2632</v>
      </c>
      <c r="G290" s="160" t="s">
        <v>159</v>
      </c>
      <c r="H290" s="161">
        <v>4</v>
      </c>
      <c r="I290" s="161"/>
      <c r="J290" s="161"/>
      <c r="K290" s="162"/>
      <c r="L290" s="163"/>
      <c r="M290" s="164" t="s">
        <v>1</v>
      </c>
      <c r="N290" s="165" t="s">
        <v>39</v>
      </c>
      <c r="O290" s="152">
        <v>0</v>
      </c>
      <c r="P290" s="152">
        <f t="shared" si="63"/>
        <v>0</v>
      </c>
      <c r="Q290" s="152">
        <v>2.5000000000000001E-2</v>
      </c>
      <c r="R290" s="152">
        <f t="shared" si="64"/>
        <v>0.1</v>
      </c>
      <c r="S290" s="152">
        <v>0</v>
      </c>
      <c r="T290" s="153">
        <f t="shared" si="65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4" t="s">
        <v>275</v>
      </c>
      <c r="AT290" s="154" t="s">
        <v>229</v>
      </c>
      <c r="AU290" s="154" t="s">
        <v>86</v>
      </c>
      <c r="AY290" s="14" t="s">
        <v>154</v>
      </c>
      <c r="BE290" s="155">
        <f t="shared" si="66"/>
        <v>0</v>
      </c>
      <c r="BF290" s="155">
        <f t="shared" si="67"/>
        <v>0</v>
      </c>
      <c r="BG290" s="155">
        <f t="shared" si="68"/>
        <v>0</v>
      </c>
      <c r="BH290" s="155">
        <f t="shared" si="69"/>
        <v>0</v>
      </c>
      <c r="BI290" s="155">
        <f t="shared" si="70"/>
        <v>0</v>
      </c>
      <c r="BJ290" s="14" t="s">
        <v>86</v>
      </c>
      <c r="BK290" s="156">
        <f t="shared" si="71"/>
        <v>0</v>
      </c>
      <c r="BL290" s="14" t="s">
        <v>209</v>
      </c>
      <c r="BM290" s="154" t="s">
        <v>2139</v>
      </c>
    </row>
    <row r="291" spans="1:65" s="2" customFormat="1" ht="36" customHeight="1">
      <c r="A291" s="26"/>
      <c r="B291" s="143"/>
      <c r="C291" s="157" t="s">
        <v>1113</v>
      </c>
      <c r="D291" s="157" t="s">
        <v>229</v>
      </c>
      <c r="E291" s="158" t="s">
        <v>2140</v>
      </c>
      <c r="F291" s="159" t="s">
        <v>2633</v>
      </c>
      <c r="G291" s="160" t="s">
        <v>159</v>
      </c>
      <c r="H291" s="161">
        <v>2</v>
      </c>
      <c r="I291" s="161"/>
      <c r="J291" s="161"/>
      <c r="K291" s="162"/>
      <c r="L291" s="163"/>
      <c r="M291" s="164" t="s">
        <v>1</v>
      </c>
      <c r="N291" s="165" t="s">
        <v>39</v>
      </c>
      <c r="O291" s="152">
        <v>0</v>
      </c>
      <c r="P291" s="152">
        <f t="shared" si="63"/>
        <v>0</v>
      </c>
      <c r="Q291" s="152">
        <v>2.7E-2</v>
      </c>
      <c r="R291" s="152">
        <f t="shared" si="64"/>
        <v>5.3999999999999999E-2</v>
      </c>
      <c r="S291" s="152">
        <v>0</v>
      </c>
      <c r="T291" s="153">
        <f t="shared" si="65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4" t="s">
        <v>275</v>
      </c>
      <c r="AT291" s="154" t="s">
        <v>229</v>
      </c>
      <c r="AU291" s="154" t="s">
        <v>86</v>
      </c>
      <c r="AY291" s="14" t="s">
        <v>154</v>
      </c>
      <c r="BE291" s="155">
        <f t="shared" si="66"/>
        <v>0</v>
      </c>
      <c r="BF291" s="155">
        <f t="shared" si="67"/>
        <v>0</v>
      </c>
      <c r="BG291" s="155">
        <f t="shared" si="68"/>
        <v>0</v>
      </c>
      <c r="BH291" s="155">
        <f t="shared" si="69"/>
        <v>0</v>
      </c>
      <c r="BI291" s="155">
        <f t="shared" si="70"/>
        <v>0</v>
      </c>
      <c r="BJ291" s="14" t="s">
        <v>86</v>
      </c>
      <c r="BK291" s="156">
        <f t="shared" si="71"/>
        <v>0</v>
      </c>
      <c r="BL291" s="14" t="s">
        <v>209</v>
      </c>
      <c r="BM291" s="154" t="s">
        <v>2141</v>
      </c>
    </row>
    <row r="292" spans="1:65" s="2" customFormat="1" ht="24" customHeight="1">
      <c r="A292" s="26"/>
      <c r="B292" s="143"/>
      <c r="C292" s="157" t="s">
        <v>1115</v>
      </c>
      <c r="D292" s="157" t="s">
        <v>229</v>
      </c>
      <c r="E292" s="158" t="s">
        <v>2142</v>
      </c>
      <c r="F292" s="159" t="s">
        <v>2634</v>
      </c>
      <c r="G292" s="160" t="s">
        <v>159</v>
      </c>
      <c r="H292" s="161">
        <v>1</v>
      </c>
      <c r="I292" s="161"/>
      <c r="J292" s="161"/>
      <c r="K292" s="162"/>
      <c r="L292" s="163"/>
      <c r="M292" s="164" t="s">
        <v>1</v>
      </c>
      <c r="N292" s="165" t="s">
        <v>39</v>
      </c>
      <c r="O292" s="152">
        <v>0</v>
      </c>
      <c r="P292" s="152">
        <f t="shared" si="63"/>
        <v>0</v>
      </c>
      <c r="Q292" s="152">
        <v>0.03</v>
      </c>
      <c r="R292" s="152">
        <f t="shared" si="64"/>
        <v>0.03</v>
      </c>
      <c r="S292" s="152">
        <v>0</v>
      </c>
      <c r="T292" s="153">
        <f t="shared" si="65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4" t="s">
        <v>275</v>
      </c>
      <c r="AT292" s="154" t="s">
        <v>229</v>
      </c>
      <c r="AU292" s="154" t="s">
        <v>86</v>
      </c>
      <c r="AY292" s="14" t="s">
        <v>154</v>
      </c>
      <c r="BE292" s="155">
        <f t="shared" si="66"/>
        <v>0</v>
      </c>
      <c r="BF292" s="155">
        <f t="shared" si="67"/>
        <v>0</v>
      </c>
      <c r="BG292" s="155">
        <f t="shared" si="68"/>
        <v>0</v>
      </c>
      <c r="BH292" s="155">
        <f t="shared" si="69"/>
        <v>0</v>
      </c>
      <c r="BI292" s="155">
        <f t="shared" si="70"/>
        <v>0</v>
      </c>
      <c r="BJ292" s="14" t="s">
        <v>86</v>
      </c>
      <c r="BK292" s="156">
        <f t="shared" si="71"/>
        <v>0</v>
      </c>
      <c r="BL292" s="14" t="s">
        <v>209</v>
      </c>
      <c r="BM292" s="154" t="s">
        <v>2143</v>
      </c>
    </row>
    <row r="293" spans="1:65" s="2" customFormat="1" ht="36" customHeight="1">
      <c r="A293" s="26"/>
      <c r="B293" s="143"/>
      <c r="C293" s="157" t="s">
        <v>1116</v>
      </c>
      <c r="D293" s="157" t="s">
        <v>229</v>
      </c>
      <c r="E293" s="158" t="s">
        <v>2144</v>
      </c>
      <c r="F293" s="159" t="s">
        <v>2635</v>
      </c>
      <c r="G293" s="160" t="s">
        <v>159</v>
      </c>
      <c r="H293" s="161">
        <v>6</v>
      </c>
      <c r="I293" s="161"/>
      <c r="J293" s="161"/>
      <c r="K293" s="162"/>
      <c r="L293" s="163"/>
      <c r="M293" s="164" t="s">
        <v>1</v>
      </c>
      <c r="N293" s="165" t="s">
        <v>39</v>
      </c>
      <c r="O293" s="152">
        <v>0</v>
      </c>
      <c r="P293" s="152">
        <f t="shared" si="63"/>
        <v>0</v>
      </c>
      <c r="Q293" s="152">
        <v>2.1000000000000001E-2</v>
      </c>
      <c r="R293" s="152">
        <f t="shared" si="64"/>
        <v>0.126</v>
      </c>
      <c r="S293" s="152">
        <v>0</v>
      </c>
      <c r="T293" s="153">
        <f t="shared" si="65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4" t="s">
        <v>275</v>
      </c>
      <c r="AT293" s="154" t="s">
        <v>229</v>
      </c>
      <c r="AU293" s="154" t="s">
        <v>86</v>
      </c>
      <c r="AY293" s="14" t="s">
        <v>154</v>
      </c>
      <c r="BE293" s="155">
        <f t="shared" si="66"/>
        <v>0</v>
      </c>
      <c r="BF293" s="155">
        <f t="shared" si="67"/>
        <v>0</v>
      </c>
      <c r="BG293" s="155">
        <f t="shared" si="68"/>
        <v>0</v>
      </c>
      <c r="BH293" s="155">
        <f t="shared" si="69"/>
        <v>0</v>
      </c>
      <c r="BI293" s="155">
        <f t="shared" si="70"/>
        <v>0</v>
      </c>
      <c r="BJ293" s="14" t="s">
        <v>86</v>
      </c>
      <c r="BK293" s="156">
        <f t="shared" si="71"/>
        <v>0</v>
      </c>
      <c r="BL293" s="14" t="s">
        <v>209</v>
      </c>
      <c r="BM293" s="154" t="s">
        <v>2145</v>
      </c>
    </row>
    <row r="294" spans="1:65" s="2" customFormat="1" ht="24" customHeight="1">
      <c r="A294" s="26"/>
      <c r="B294" s="143"/>
      <c r="C294" s="144" t="s">
        <v>1117</v>
      </c>
      <c r="D294" s="144" t="s">
        <v>157</v>
      </c>
      <c r="E294" s="145" t="s">
        <v>2146</v>
      </c>
      <c r="F294" s="146" t="s">
        <v>2147</v>
      </c>
      <c r="G294" s="147" t="s">
        <v>159</v>
      </c>
      <c r="H294" s="148">
        <v>3</v>
      </c>
      <c r="I294" s="148"/>
      <c r="J294" s="148"/>
      <c r="K294" s="149"/>
      <c r="L294" s="27"/>
      <c r="M294" s="150" t="s">
        <v>1</v>
      </c>
      <c r="N294" s="151" t="s">
        <v>39</v>
      </c>
      <c r="O294" s="152">
        <v>0.48093999999999998</v>
      </c>
      <c r="P294" s="152">
        <f t="shared" si="63"/>
        <v>1.44282</v>
      </c>
      <c r="Q294" s="152">
        <v>2.5999999999999998E-5</v>
      </c>
      <c r="R294" s="152">
        <f t="shared" si="64"/>
        <v>7.7999999999999999E-5</v>
      </c>
      <c r="S294" s="152">
        <v>0</v>
      </c>
      <c r="T294" s="153">
        <f t="shared" si="65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4" t="s">
        <v>209</v>
      </c>
      <c r="AT294" s="154" t="s">
        <v>157</v>
      </c>
      <c r="AU294" s="154" t="s">
        <v>86</v>
      </c>
      <c r="AY294" s="14" t="s">
        <v>154</v>
      </c>
      <c r="BE294" s="155">
        <f t="shared" si="66"/>
        <v>0</v>
      </c>
      <c r="BF294" s="155">
        <f t="shared" si="67"/>
        <v>0</v>
      </c>
      <c r="BG294" s="155">
        <f t="shared" si="68"/>
        <v>0</v>
      </c>
      <c r="BH294" s="155">
        <f t="shared" si="69"/>
        <v>0</v>
      </c>
      <c r="BI294" s="155">
        <f t="shared" si="70"/>
        <v>0</v>
      </c>
      <c r="BJ294" s="14" t="s">
        <v>86</v>
      </c>
      <c r="BK294" s="156">
        <f t="shared" si="71"/>
        <v>0</v>
      </c>
      <c r="BL294" s="14" t="s">
        <v>209</v>
      </c>
      <c r="BM294" s="154" t="s">
        <v>2148</v>
      </c>
    </row>
    <row r="295" spans="1:65" s="2" customFormat="1" ht="24" customHeight="1">
      <c r="A295" s="26"/>
      <c r="B295" s="143"/>
      <c r="C295" s="157" t="s">
        <v>1119</v>
      </c>
      <c r="D295" s="157" t="s">
        <v>229</v>
      </c>
      <c r="E295" s="158" t="s">
        <v>2149</v>
      </c>
      <c r="F295" s="159" t="s">
        <v>2636</v>
      </c>
      <c r="G295" s="160" t="s">
        <v>159</v>
      </c>
      <c r="H295" s="161">
        <v>3</v>
      </c>
      <c r="I295" s="161"/>
      <c r="J295" s="161"/>
      <c r="K295" s="162"/>
      <c r="L295" s="163"/>
      <c r="M295" s="164" t="s">
        <v>1</v>
      </c>
      <c r="N295" s="165" t="s">
        <v>39</v>
      </c>
      <c r="O295" s="152">
        <v>0</v>
      </c>
      <c r="P295" s="152">
        <f t="shared" si="63"/>
        <v>0</v>
      </c>
      <c r="Q295" s="152">
        <v>3.5000000000000003E-2</v>
      </c>
      <c r="R295" s="152">
        <f t="shared" si="64"/>
        <v>0.10500000000000001</v>
      </c>
      <c r="S295" s="152">
        <v>0</v>
      </c>
      <c r="T295" s="153">
        <f t="shared" si="65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4" t="s">
        <v>275</v>
      </c>
      <c r="AT295" s="154" t="s">
        <v>229</v>
      </c>
      <c r="AU295" s="154" t="s">
        <v>86</v>
      </c>
      <c r="AY295" s="14" t="s">
        <v>154</v>
      </c>
      <c r="BE295" s="155">
        <f t="shared" si="66"/>
        <v>0</v>
      </c>
      <c r="BF295" s="155">
        <f t="shared" si="67"/>
        <v>0</v>
      </c>
      <c r="BG295" s="155">
        <f t="shared" si="68"/>
        <v>0</v>
      </c>
      <c r="BH295" s="155">
        <f t="shared" si="69"/>
        <v>0</v>
      </c>
      <c r="BI295" s="155">
        <f t="shared" si="70"/>
        <v>0</v>
      </c>
      <c r="BJ295" s="14" t="s">
        <v>86</v>
      </c>
      <c r="BK295" s="156">
        <f t="shared" si="71"/>
        <v>0</v>
      </c>
      <c r="BL295" s="14" t="s">
        <v>209</v>
      </c>
      <c r="BM295" s="154" t="s">
        <v>2150</v>
      </c>
    </row>
    <row r="296" spans="1:65" s="2" customFormat="1" ht="24" customHeight="1">
      <c r="A296" s="26"/>
      <c r="B296" s="143"/>
      <c r="C296" s="144" t="s">
        <v>1121</v>
      </c>
      <c r="D296" s="144" t="s">
        <v>157</v>
      </c>
      <c r="E296" s="145" t="s">
        <v>2151</v>
      </c>
      <c r="F296" s="146" t="s">
        <v>2152</v>
      </c>
      <c r="G296" s="147" t="s">
        <v>159</v>
      </c>
      <c r="H296" s="148">
        <v>1</v>
      </c>
      <c r="I296" s="148"/>
      <c r="J296" s="148"/>
      <c r="K296" s="149"/>
      <c r="L296" s="27"/>
      <c r="M296" s="150" t="s">
        <v>1</v>
      </c>
      <c r="N296" s="151" t="s">
        <v>39</v>
      </c>
      <c r="O296" s="152">
        <v>0.46022999999999997</v>
      </c>
      <c r="P296" s="152">
        <f t="shared" si="63"/>
        <v>0.46022999999999997</v>
      </c>
      <c r="Q296" s="152">
        <v>2.5999999999999998E-5</v>
      </c>
      <c r="R296" s="152">
        <f t="shared" si="64"/>
        <v>2.5999999999999998E-5</v>
      </c>
      <c r="S296" s="152">
        <v>0</v>
      </c>
      <c r="T296" s="153">
        <f t="shared" si="65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4" t="s">
        <v>209</v>
      </c>
      <c r="AT296" s="154" t="s">
        <v>157</v>
      </c>
      <c r="AU296" s="154" t="s">
        <v>86</v>
      </c>
      <c r="AY296" s="14" t="s">
        <v>154</v>
      </c>
      <c r="BE296" s="155">
        <f t="shared" si="66"/>
        <v>0</v>
      </c>
      <c r="BF296" s="155">
        <f t="shared" si="67"/>
        <v>0</v>
      </c>
      <c r="BG296" s="155">
        <f t="shared" si="68"/>
        <v>0</v>
      </c>
      <c r="BH296" s="155">
        <f t="shared" si="69"/>
        <v>0</v>
      </c>
      <c r="BI296" s="155">
        <f t="shared" si="70"/>
        <v>0</v>
      </c>
      <c r="BJ296" s="14" t="s">
        <v>86</v>
      </c>
      <c r="BK296" s="156">
        <f t="shared" si="71"/>
        <v>0</v>
      </c>
      <c r="BL296" s="14" t="s">
        <v>209</v>
      </c>
      <c r="BM296" s="154" t="s">
        <v>2153</v>
      </c>
    </row>
    <row r="297" spans="1:65" s="2" customFormat="1" ht="36" customHeight="1">
      <c r="A297" s="26"/>
      <c r="B297" s="143"/>
      <c r="C297" s="157" t="s">
        <v>1123</v>
      </c>
      <c r="D297" s="157" t="s">
        <v>229</v>
      </c>
      <c r="E297" s="158" t="s">
        <v>2154</v>
      </c>
      <c r="F297" s="159" t="s">
        <v>2637</v>
      </c>
      <c r="G297" s="160" t="s">
        <v>159</v>
      </c>
      <c r="H297" s="161">
        <v>1</v>
      </c>
      <c r="I297" s="161"/>
      <c r="J297" s="161"/>
      <c r="K297" s="162"/>
      <c r="L297" s="163"/>
      <c r="M297" s="164" t="s">
        <v>1</v>
      </c>
      <c r="N297" s="165" t="s">
        <v>39</v>
      </c>
      <c r="O297" s="152">
        <v>0</v>
      </c>
      <c r="P297" s="152">
        <f t="shared" si="63"/>
        <v>0</v>
      </c>
      <c r="Q297" s="152">
        <v>2.5999999999999999E-2</v>
      </c>
      <c r="R297" s="152">
        <f t="shared" si="64"/>
        <v>2.5999999999999999E-2</v>
      </c>
      <c r="S297" s="152">
        <v>0</v>
      </c>
      <c r="T297" s="153">
        <f t="shared" si="65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4" t="s">
        <v>275</v>
      </c>
      <c r="AT297" s="154" t="s">
        <v>229</v>
      </c>
      <c r="AU297" s="154" t="s">
        <v>86</v>
      </c>
      <c r="AY297" s="14" t="s">
        <v>154</v>
      </c>
      <c r="BE297" s="155">
        <f t="shared" si="66"/>
        <v>0</v>
      </c>
      <c r="BF297" s="155">
        <f t="shared" si="67"/>
        <v>0</v>
      </c>
      <c r="BG297" s="155">
        <f t="shared" si="68"/>
        <v>0</v>
      </c>
      <c r="BH297" s="155">
        <f t="shared" si="69"/>
        <v>0</v>
      </c>
      <c r="BI297" s="155">
        <f t="shared" si="70"/>
        <v>0</v>
      </c>
      <c r="BJ297" s="14" t="s">
        <v>86</v>
      </c>
      <c r="BK297" s="156">
        <f t="shared" si="71"/>
        <v>0</v>
      </c>
      <c r="BL297" s="14" t="s">
        <v>209</v>
      </c>
      <c r="BM297" s="154" t="s">
        <v>2155</v>
      </c>
    </row>
    <row r="298" spans="1:65" s="2" customFormat="1" ht="24" customHeight="1">
      <c r="A298" s="26"/>
      <c r="B298" s="143"/>
      <c r="C298" s="144" t="s">
        <v>1125</v>
      </c>
      <c r="D298" s="144" t="s">
        <v>157</v>
      </c>
      <c r="E298" s="145" t="s">
        <v>2156</v>
      </c>
      <c r="F298" s="146" t="s">
        <v>2157</v>
      </c>
      <c r="G298" s="147" t="s">
        <v>159</v>
      </c>
      <c r="H298" s="148">
        <v>7</v>
      </c>
      <c r="I298" s="148"/>
      <c r="J298" s="148"/>
      <c r="K298" s="149"/>
      <c r="L298" s="27"/>
      <c r="M298" s="150" t="s">
        <v>1</v>
      </c>
      <c r="N298" s="151" t="s">
        <v>39</v>
      </c>
      <c r="O298" s="152">
        <v>0.51505000000000001</v>
      </c>
      <c r="P298" s="152">
        <f t="shared" si="63"/>
        <v>3.6053500000000001</v>
      </c>
      <c r="Q298" s="152">
        <v>2.5999999999999998E-5</v>
      </c>
      <c r="R298" s="152">
        <f t="shared" si="64"/>
        <v>1.8199999999999998E-4</v>
      </c>
      <c r="S298" s="152">
        <v>0</v>
      </c>
      <c r="T298" s="153">
        <f t="shared" si="65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4" t="s">
        <v>209</v>
      </c>
      <c r="AT298" s="154" t="s">
        <v>157</v>
      </c>
      <c r="AU298" s="154" t="s">
        <v>86</v>
      </c>
      <c r="AY298" s="14" t="s">
        <v>154</v>
      </c>
      <c r="BE298" s="155">
        <f t="shared" si="66"/>
        <v>0</v>
      </c>
      <c r="BF298" s="155">
        <f t="shared" si="67"/>
        <v>0</v>
      </c>
      <c r="BG298" s="155">
        <f t="shared" si="68"/>
        <v>0</v>
      </c>
      <c r="BH298" s="155">
        <f t="shared" si="69"/>
        <v>0</v>
      </c>
      <c r="BI298" s="155">
        <f t="shared" si="70"/>
        <v>0</v>
      </c>
      <c r="BJ298" s="14" t="s">
        <v>86</v>
      </c>
      <c r="BK298" s="156">
        <f t="shared" si="71"/>
        <v>0</v>
      </c>
      <c r="BL298" s="14" t="s">
        <v>209</v>
      </c>
      <c r="BM298" s="154" t="s">
        <v>2158</v>
      </c>
    </row>
    <row r="299" spans="1:65" s="2" customFormat="1" ht="36" customHeight="1">
      <c r="A299" s="26"/>
      <c r="B299" s="143"/>
      <c r="C299" s="157" t="s">
        <v>1129</v>
      </c>
      <c r="D299" s="157" t="s">
        <v>229</v>
      </c>
      <c r="E299" s="158" t="s">
        <v>2159</v>
      </c>
      <c r="F299" s="159" t="s">
        <v>2638</v>
      </c>
      <c r="G299" s="160" t="s">
        <v>159</v>
      </c>
      <c r="H299" s="161">
        <v>1</v>
      </c>
      <c r="I299" s="161"/>
      <c r="J299" s="161"/>
      <c r="K299" s="162"/>
      <c r="L299" s="163"/>
      <c r="M299" s="164" t="s">
        <v>1</v>
      </c>
      <c r="N299" s="165" t="s">
        <v>39</v>
      </c>
      <c r="O299" s="152">
        <v>0</v>
      </c>
      <c r="P299" s="152">
        <f t="shared" si="63"/>
        <v>0</v>
      </c>
      <c r="Q299" s="152">
        <v>4.2000000000000003E-2</v>
      </c>
      <c r="R299" s="152">
        <f t="shared" si="64"/>
        <v>4.2000000000000003E-2</v>
      </c>
      <c r="S299" s="152">
        <v>0</v>
      </c>
      <c r="T299" s="153">
        <f t="shared" si="65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4" t="s">
        <v>275</v>
      </c>
      <c r="AT299" s="154" t="s">
        <v>229</v>
      </c>
      <c r="AU299" s="154" t="s">
        <v>86</v>
      </c>
      <c r="AY299" s="14" t="s">
        <v>154</v>
      </c>
      <c r="BE299" s="155">
        <f t="shared" si="66"/>
        <v>0</v>
      </c>
      <c r="BF299" s="155">
        <f t="shared" si="67"/>
        <v>0</v>
      </c>
      <c r="BG299" s="155">
        <f t="shared" si="68"/>
        <v>0</v>
      </c>
      <c r="BH299" s="155">
        <f t="shared" si="69"/>
        <v>0</v>
      </c>
      <c r="BI299" s="155">
        <f t="shared" si="70"/>
        <v>0</v>
      </c>
      <c r="BJ299" s="14" t="s">
        <v>86</v>
      </c>
      <c r="BK299" s="156">
        <f t="shared" si="71"/>
        <v>0</v>
      </c>
      <c r="BL299" s="14" t="s">
        <v>209</v>
      </c>
      <c r="BM299" s="154" t="s">
        <v>2160</v>
      </c>
    </row>
    <row r="300" spans="1:65" s="2" customFormat="1" ht="36" customHeight="1">
      <c r="A300" s="26"/>
      <c r="B300" s="143"/>
      <c r="C300" s="157" t="s">
        <v>1132</v>
      </c>
      <c r="D300" s="157" t="s">
        <v>229</v>
      </c>
      <c r="E300" s="158" t="s">
        <v>2161</v>
      </c>
      <c r="F300" s="159" t="s">
        <v>2639</v>
      </c>
      <c r="G300" s="160" t="s">
        <v>159</v>
      </c>
      <c r="H300" s="161">
        <v>6</v>
      </c>
      <c r="I300" s="161"/>
      <c r="J300" s="161"/>
      <c r="K300" s="162"/>
      <c r="L300" s="163"/>
      <c r="M300" s="164" t="s">
        <v>1</v>
      </c>
      <c r="N300" s="165" t="s">
        <v>39</v>
      </c>
      <c r="O300" s="152">
        <v>0</v>
      </c>
      <c r="P300" s="152">
        <f t="shared" si="63"/>
        <v>0</v>
      </c>
      <c r="Q300" s="152">
        <v>4.3999999999999997E-2</v>
      </c>
      <c r="R300" s="152">
        <f t="shared" si="64"/>
        <v>0.26400000000000001</v>
      </c>
      <c r="S300" s="152">
        <v>0</v>
      </c>
      <c r="T300" s="153">
        <f t="shared" si="65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4" t="s">
        <v>275</v>
      </c>
      <c r="AT300" s="154" t="s">
        <v>229</v>
      </c>
      <c r="AU300" s="154" t="s">
        <v>86</v>
      </c>
      <c r="AY300" s="14" t="s">
        <v>154</v>
      </c>
      <c r="BE300" s="155">
        <f t="shared" si="66"/>
        <v>0</v>
      </c>
      <c r="BF300" s="155">
        <f t="shared" si="67"/>
        <v>0</v>
      </c>
      <c r="BG300" s="155">
        <f t="shared" si="68"/>
        <v>0</v>
      </c>
      <c r="BH300" s="155">
        <f t="shared" si="69"/>
        <v>0</v>
      </c>
      <c r="BI300" s="155">
        <f t="shared" si="70"/>
        <v>0</v>
      </c>
      <c r="BJ300" s="14" t="s">
        <v>86</v>
      </c>
      <c r="BK300" s="156">
        <f t="shared" si="71"/>
        <v>0</v>
      </c>
      <c r="BL300" s="14" t="s">
        <v>209</v>
      </c>
      <c r="BM300" s="154" t="s">
        <v>2162</v>
      </c>
    </row>
    <row r="301" spans="1:65" s="2" customFormat="1" ht="24" customHeight="1">
      <c r="A301" s="26"/>
      <c r="B301" s="143"/>
      <c r="C301" s="144" t="s">
        <v>1136</v>
      </c>
      <c r="D301" s="144" t="s">
        <v>157</v>
      </c>
      <c r="E301" s="145" t="s">
        <v>2163</v>
      </c>
      <c r="F301" s="146" t="s">
        <v>2164</v>
      </c>
      <c r="G301" s="147" t="s">
        <v>159</v>
      </c>
      <c r="H301" s="148">
        <v>1</v>
      </c>
      <c r="I301" s="148"/>
      <c r="J301" s="148"/>
      <c r="K301" s="149"/>
      <c r="L301" s="27"/>
      <c r="M301" s="150" t="s">
        <v>1</v>
      </c>
      <c r="N301" s="151" t="s">
        <v>39</v>
      </c>
      <c r="O301" s="152">
        <v>0.55891000000000002</v>
      </c>
      <c r="P301" s="152">
        <f t="shared" si="63"/>
        <v>0.55891000000000002</v>
      </c>
      <c r="Q301" s="152">
        <v>2.5999999999999998E-5</v>
      </c>
      <c r="R301" s="152">
        <f t="shared" si="64"/>
        <v>2.5999999999999998E-5</v>
      </c>
      <c r="S301" s="152">
        <v>0</v>
      </c>
      <c r="T301" s="153">
        <f t="shared" si="65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4" t="s">
        <v>209</v>
      </c>
      <c r="AT301" s="154" t="s">
        <v>157</v>
      </c>
      <c r="AU301" s="154" t="s">
        <v>86</v>
      </c>
      <c r="AY301" s="14" t="s">
        <v>154</v>
      </c>
      <c r="BE301" s="155">
        <f t="shared" si="66"/>
        <v>0</v>
      </c>
      <c r="BF301" s="155">
        <f t="shared" si="67"/>
        <v>0</v>
      </c>
      <c r="BG301" s="155">
        <f t="shared" si="68"/>
        <v>0</v>
      </c>
      <c r="BH301" s="155">
        <f t="shared" si="69"/>
        <v>0</v>
      </c>
      <c r="BI301" s="155">
        <f t="shared" si="70"/>
        <v>0</v>
      </c>
      <c r="BJ301" s="14" t="s">
        <v>86</v>
      </c>
      <c r="BK301" s="156">
        <f t="shared" si="71"/>
        <v>0</v>
      </c>
      <c r="BL301" s="14" t="s">
        <v>209</v>
      </c>
      <c r="BM301" s="154" t="s">
        <v>2165</v>
      </c>
    </row>
    <row r="302" spans="1:65" s="2" customFormat="1" ht="36" customHeight="1">
      <c r="A302" s="26"/>
      <c r="B302" s="143"/>
      <c r="C302" s="157" t="s">
        <v>1138</v>
      </c>
      <c r="D302" s="157" t="s">
        <v>229</v>
      </c>
      <c r="E302" s="158" t="s">
        <v>2166</v>
      </c>
      <c r="F302" s="159" t="s">
        <v>2640</v>
      </c>
      <c r="G302" s="160" t="s">
        <v>159</v>
      </c>
      <c r="H302" s="161">
        <v>1</v>
      </c>
      <c r="I302" s="161"/>
      <c r="J302" s="161"/>
      <c r="K302" s="162"/>
      <c r="L302" s="163"/>
      <c r="M302" s="164" t="s">
        <v>1</v>
      </c>
      <c r="N302" s="165" t="s">
        <v>39</v>
      </c>
      <c r="O302" s="152">
        <v>0</v>
      </c>
      <c r="P302" s="152">
        <f t="shared" si="63"/>
        <v>0</v>
      </c>
      <c r="Q302" s="152">
        <v>5.2999999999999999E-2</v>
      </c>
      <c r="R302" s="152">
        <f t="shared" si="64"/>
        <v>5.2999999999999999E-2</v>
      </c>
      <c r="S302" s="152">
        <v>0</v>
      </c>
      <c r="T302" s="153">
        <f t="shared" si="65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4" t="s">
        <v>275</v>
      </c>
      <c r="AT302" s="154" t="s">
        <v>229</v>
      </c>
      <c r="AU302" s="154" t="s">
        <v>86</v>
      </c>
      <c r="AY302" s="14" t="s">
        <v>154</v>
      </c>
      <c r="BE302" s="155">
        <f t="shared" si="66"/>
        <v>0</v>
      </c>
      <c r="BF302" s="155">
        <f t="shared" si="67"/>
        <v>0</v>
      </c>
      <c r="BG302" s="155">
        <f t="shared" si="68"/>
        <v>0</v>
      </c>
      <c r="BH302" s="155">
        <f t="shared" si="69"/>
        <v>0</v>
      </c>
      <c r="BI302" s="155">
        <f t="shared" si="70"/>
        <v>0</v>
      </c>
      <c r="BJ302" s="14" t="s">
        <v>86</v>
      </c>
      <c r="BK302" s="156">
        <f t="shared" si="71"/>
        <v>0</v>
      </c>
      <c r="BL302" s="14" t="s">
        <v>209</v>
      </c>
      <c r="BM302" s="154" t="s">
        <v>2167</v>
      </c>
    </row>
    <row r="303" spans="1:65" s="2" customFormat="1" ht="24" customHeight="1">
      <c r="A303" s="26"/>
      <c r="B303" s="143"/>
      <c r="C303" s="144" t="s">
        <v>1142</v>
      </c>
      <c r="D303" s="144" t="s">
        <v>157</v>
      </c>
      <c r="E303" s="145" t="s">
        <v>2168</v>
      </c>
      <c r="F303" s="146" t="s">
        <v>2169</v>
      </c>
      <c r="G303" s="147" t="s">
        <v>159</v>
      </c>
      <c r="H303" s="148">
        <v>6</v>
      </c>
      <c r="I303" s="148"/>
      <c r="J303" s="148"/>
      <c r="K303" s="149"/>
      <c r="L303" s="27"/>
      <c r="M303" s="150" t="s">
        <v>1</v>
      </c>
      <c r="N303" s="151" t="s">
        <v>39</v>
      </c>
      <c r="O303" s="152">
        <v>0.63400999999999996</v>
      </c>
      <c r="P303" s="152">
        <f t="shared" si="63"/>
        <v>3.8040599999999998</v>
      </c>
      <c r="Q303" s="152">
        <v>2.5999999999999998E-5</v>
      </c>
      <c r="R303" s="152">
        <f t="shared" si="64"/>
        <v>1.56E-4</v>
      </c>
      <c r="S303" s="152">
        <v>0</v>
      </c>
      <c r="T303" s="153">
        <f t="shared" si="65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4" t="s">
        <v>209</v>
      </c>
      <c r="AT303" s="154" t="s">
        <v>157</v>
      </c>
      <c r="AU303" s="154" t="s">
        <v>86</v>
      </c>
      <c r="AY303" s="14" t="s">
        <v>154</v>
      </c>
      <c r="BE303" s="155">
        <f t="shared" si="66"/>
        <v>0</v>
      </c>
      <c r="BF303" s="155">
        <f t="shared" si="67"/>
        <v>0</v>
      </c>
      <c r="BG303" s="155">
        <f t="shared" si="68"/>
        <v>0</v>
      </c>
      <c r="BH303" s="155">
        <f t="shared" si="69"/>
        <v>0</v>
      </c>
      <c r="BI303" s="155">
        <f t="shared" si="70"/>
        <v>0</v>
      </c>
      <c r="BJ303" s="14" t="s">
        <v>86</v>
      </c>
      <c r="BK303" s="156">
        <f t="shared" si="71"/>
        <v>0</v>
      </c>
      <c r="BL303" s="14" t="s">
        <v>209</v>
      </c>
      <c r="BM303" s="154" t="s">
        <v>2170</v>
      </c>
    </row>
    <row r="304" spans="1:65" s="2" customFormat="1" ht="36" customHeight="1">
      <c r="A304" s="26"/>
      <c r="B304" s="143"/>
      <c r="C304" s="157" t="s">
        <v>1144</v>
      </c>
      <c r="D304" s="157" t="s">
        <v>229</v>
      </c>
      <c r="E304" s="158" t="s">
        <v>2171</v>
      </c>
      <c r="F304" s="159" t="s">
        <v>2641</v>
      </c>
      <c r="G304" s="160" t="s">
        <v>159</v>
      </c>
      <c r="H304" s="161">
        <v>6</v>
      </c>
      <c r="I304" s="161"/>
      <c r="J304" s="161"/>
      <c r="K304" s="162"/>
      <c r="L304" s="163"/>
      <c r="M304" s="164" t="s">
        <v>1</v>
      </c>
      <c r="N304" s="165" t="s">
        <v>39</v>
      </c>
      <c r="O304" s="152">
        <v>0</v>
      </c>
      <c r="P304" s="152">
        <f t="shared" si="63"/>
        <v>0</v>
      </c>
      <c r="Q304" s="152">
        <v>6.6000000000000003E-2</v>
      </c>
      <c r="R304" s="152">
        <f t="shared" si="64"/>
        <v>0.39600000000000002</v>
      </c>
      <c r="S304" s="152">
        <v>0</v>
      </c>
      <c r="T304" s="153">
        <f t="shared" si="65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4" t="s">
        <v>275</v>
      </c>
      <c r="AT304" s="154" t="s">
        <v>229</v>
      </c>
      <c r="AU304" s="154" t="s">
        <v>86</v>
      </c>
      <c r="AY304" s="14" t="s">
        <v>154</v>
      </c>
      <c r="BE304" s="155">
        <f t="shared" si="66"/>
        <v>0</v>
      </c>
      <c r="BF304" s="155">
        <f t="shared" si="67"/>
        <v>0</v>
      </c>
      <c r="BG304" s="155">
        <f t="shared" si="68"/>
        <v>0</v>
      </c>
      <c r="BH304" s="155">
        <f t="shared" si="69"/>
        <v>0</v>
      </c>
      <c r="BI304" s="155">
        <f t="shared" si="70"/>
        <v>0</v>
      </c>
      <c r="BJ304" s="14" t="s">
        <v>86</v>
      </c>
      <c r="BK304" s="156">
        <f t="shared" si="71"/>
        <v>0</v>
      </c>
      <c r="BL304" s="14" t="s">
        <v>209</v>
      </c>
      <c r="BM304" s="154" t="s">
        <v>2172</v>
      </c>
    </row>
    <row r="305" spans="1:65" s="2" customFormat="1" ht="24" customHeight="1">
      <c r="A305" s="26"/>
      <c r="B305" s="143"/>
      <c r="C305" s="144" t="s">
        <v>1146</v>
      </c>
      <c r="D305" s="144" t="s">
        <v>157</v>
      </c>
      <c r="E305" s="145" t="s">
        <v>2173</v>
      </c>
      <c r="F305" s="146" t="s">
        <v>2174</v>
      </c>
      <c r="G305" s="147" t="s">
        <v>351</v>
      </c>
      <c r="H305" s="148">
        <v>39.011000000000003</v>
      </c>
      <c r="I305" s="148"/>
      <c r="J305" s="148"/>
      <c r="K305" s="149"/>
      <c r="L305" s="27"/>
      <c r="M305" s="150" t="s">
        <v>1</v>
      </c>
      <c r="N305" s="151" t="s">
        <v>39</v>
      </c>
      <c r="O305" s="152">
        <v>0</v>
      </c>
      <c r="P305" s="152">
        <f t="shared" si="63"/>
        <v>0</v>
      </c>
      <c r="Q305" s="152">
        <v>0</v>
      </c>
      <c r="R305" s="152">
        <f t="shared" si="64"/>
        <v>0</v>
      </c>
      <c r="S305" s="152">
        <v>0</v>
      </c>
      <c r="T305" s="153">
        <f t="shared" si="65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4" t="s">
        <v>209</v>
      </c>
      <c r="AT305" s="154" t="s">
        <v>157</v>
      </c>
      <c r="AU305" s="154" t="s">
        <v>86</v>
      </c>
      <c r="AY305" s="14" t="s">
        <v>154</v>
      </c>
      <c r="BE305" s="155">
        <f t="shared" si="66"/>
        <v>0</v>
      </c>
      <c r="BF305" s="155">
        <f t="shared" si="67"/>
        <v>0</v>
      </c>
      <c r="BG305" s="155">
        <f t="shared" si="68"/>
        <v>0</v>
      </c>
      <c r="BH305" s="155">
        <f t="shared" si="69"/>
        <v>0</v>
      </c>
      <c r="BI305" s="155">
        <f t="shared" si="70"/>
        <v>0</v>
      </c>
      <c r="BJ305" s="14" t="s">
        <v>86</v>
      </c>
      <c r="BK305" s="156">
        <f t="shared" si="71"/>
        <v>0</v>
      </c>
      <c r="BL305" s="14" t="s">
        <v>209</v>
      </c>
      <c r="BM305" s="154" t="s">
        <v>2175</v>
      </c>
    </row>
    <row r="306" spans="1:65" s="12" customFormat="1" ht="23" customHeight="1">
      <c r="B306" s="131"/>
      <c r="D306" s="132" t="s">
        <v>72</v>
      </c>
      <c r="E306" s="141" t="s">
        <v>555</v>
      </c>
      <c r="F306" s="141" t="s">
        <v>556</v>
      </c>
      <c r="J306" s="142"/>
      <c r="L306" s="131"/>
      <c r="M306" s="135"/>
      <c r="N306" s="136"/>
      <c r="O306" s="136"/>
      <c r="P306" s="137">
        <f>SUM(P307:P308)</f>
        <v>0</v>
      </c>
      <c r="Q306" s="136"/>
      <c r="R306" s="137">
        <f>SUM(R307:R308)</f>
        <v>1.2709999999999994E-2</v>
      </c>
      <c r="S306" s="136"/>
      <c r="T306" s="138">
        <f>SUM(T307:T308)</f>
        <v>0</v>
      </c>
      <c r="AR306" s="132" t="s">
        <v>86</v>
      </c>
      <c r="AT306" s="139" t="s">
        <v>72</v>
      </c>
      <c r="AU306" s="139" t="s">
        <v>80</v>
      </c>
      <c r="AY306" s="132" t="s">
        <v>154</v>
      </c>
      <c r="BK306" s="140">
        <f>SUM(BK307:BK308)</f>
        <v>0</v>
      </c>
    </row>
    <row r="307" spans="1:65" s="2" customFormat="1" ht="24" customHeight="1">
      <c r="A307" s="26"/>
      <c r="B307" s="143"/>
      <c r="C307" s="144" t="s">
        <v>1148</v>
      </c>
      <c r="D307" s="144" t="s">
        <v>157</v>
      </c>
      <c r="E307" s="145" t="s">
        <v>2176</v>
      </c>
      <c r="F307" s="146" t="s">
        <v>2177</v>
      </c>
      <c r="G307" s="147" t="s">
        <v>232</v>
      </c>
      <c r="H307" s="148">
        <v>150</v>
      </c>
      <c r="I307" s="148"/>
      <c r="J307" s="148"/>
      <c r="K307" s="149"/>
      <c r="L307" s="27"/>
      <c r="M307" s="150" t="s">
        <v>1</v>
      </c>
      <c r="N307" s="151" t="s">
        <v>39</v>
      </c>
      <c r="O307" s="152">
        <v>0</v>
      </c>
      <c r="P307" s="152">
        <f>O307*H307</f>
        <v>0</v>
      </c>
      <c r="Q307" s="152">
        <v>8.4733333333333297E-5</v>
      </c>
      <c r="R307" s="152">
        <f>Q307*H307</f>
        <v>1.2709999999999994E-2</v>
      </c>
      <c r="S307" s="152">
        <v>0</v>
      </c>
      <c r="T307" s="153">
        <f>S307*H307</f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4" t="s">
        <v>209</v>
      </c>
      <c r="AT307" s="154" t="s">
        <v>157</v>
      </c>
      <c r="AU307" s="154" t="s">
        <v>86</v>
      </c>
      <c r="AY307" s="14" t="s">
        <v>154</v>
      </c>
      <c r="BE307" s="155">
        <f>IF(N307="základná",J307,0)</f>
        <v>0</v>
      </c>
      <c r="BF307" s="155">
        <f>IF(N307="znížená",J307,0)</f>
        <v>0</v>
      </c>
      <c r="BG307" s="155">
        <f>IF(N307="zákl. prenesená",J307,0)</f>
        <v>0</v>
      </c>
      <c r="BH307" s="155">
        <f>IF(N307="zníž. prenesená",J307,0)</f>
        <v>0</v>
      </c>
      <c r="BI307" s="155">
        <f>IF(N307="nulová",J307,0)</f>
        <v>0</v>
      </c>
      <c r="BJ307" s="14" t="s">
        <v>86</v>
      </c>
      <c r="BK307" s="156">
        <f>ROUND(I307*H307,3)</f>
        <v>0</v>
      </c>
      <c r="BL307" s="14" t="s">
        <v>209</v>
      </c>
      <c r="BM307" s="154" t="s">
        <v>2178</v>
      </c>
    </row>
    <row r="308" spans="1:65" s="2" customFormat="1" ht="16.5" customHeight="1">
      <c r="A308" s="26"/>
      <c r="B308" s="143"/>
      <c r="C308" s="157" t="s">
        <v>1150</v>
      </c>
      <c r="D308" s="157" t="s">
        <v>229</v>
      </c>
      <c r="E308" s="158" t="s">
        <v>2179</v>
      </c>
      <c r="F308" s="159" t="s">
        <v>2180</v>
      </c>
      <c r="G308" s="160" t="s">
        <v>232</v>
      </c>
      <c r="H308" s="161">
        <v>150</v>
      </c>
      <c r="I308" s="161"/>
      <c r="J308" s="161"/>
      <c r="K308" s="162"/>
      <c r="L308" s="163"/>
      <c r="M308" s="164" t="s">
        <v>1</v>
      </c>
      <c r="N308" s="165" t="s">
        <v>39</v>
      </c>
      <c r="O308" s="152">
        <v>0</v>
      </c>
      <c r="P308" s="152">
        <f>O308*H308</f>
        <v>0</v>
      </c>
      <c r="Q308" s="152">
        <v>0</v>
      </c>
      <c r="R308" s="152">
        <f>Q308*H308</f>
        <v>0</v>
      </c>
      <c r="S308" s="152">
        <v>0</v>
      </c>
      <c r="T308" s="153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4" t="s">
        <v>275</v>
      </c>
      <c r="AT308" s="154" t="s">
        <v>229</v>
      </c>
      <c r="AU308" s="154" t="s">
        <v>86</v>
      </c>
      <c r="AY308" s="14" t="s">
        <v>154</v>
      </c>
      <c r="BE308" s="155">
        <f>IF(N308="základná",J308,0)</f>
        <v>0</v>
      </c>
      <c r="BF308" s="155">
        <f>IF(N308="znížená",J308,0)</f>
        <v>0</v>
      </c>
      <c r="BG308" s="155">
        <f>IF(N308="zákl. prenesená",J308,0)</f>
        <v>0</v>
      </c>
      <c r="BH308" s="155">
        <f>IF(N308="zníž. prenesená",J308,0)</f>
        <v>0</v>
      </c>
      <c r="BI308" s="155">
        <f>IF(N308="nulová",J308,0)</f>
        <v>0</v>
      </c>
      <c r="BJ308" s="14" t="s">
        <v>86</v>
      </c>
      <c r="BK308" s="156">
        <f>ROUND(I308*H308,3)</f>
        <v>0</v>
      </c>
      <c r="BL308" s="14" t="s">
        <v>209</v>
      </c>
      <c r="BM308" s="154" t="s">
        <v>2181</v>
      </c>
    </row>
    <row r="309" spans="1:65" s="12" customFormat="1" ht="23" customHeight="1">
      <c r="B309" s="131"/>
      <c r="D309" s="132" t="s">
        <v>72</v>
      </c>
      <c r="E309" s="141" t="s">
        <v>608</v>
      </c>
      <c r="F309" s="141" t="s">
        <v>609</v>
      </c>
      <c r="J309" s="142"/>
      <c r="L309" s="131"/>
      <c r="M309" s="135"/>
      <c r="N309" s="136"/>
      <c r="O309" s="136"/>
      <c r="P309" s="137">
        <f>SUM(P310:P312)</f>
        <v>1.9632000000000001</v>
      </c>
      <c r="Q309" s="136"/>
      <c r="R309" s="137">
        <f>SUM(R310:R312)</f>
        <v>8.3788799999999997E-2</v>
      </c>
      <c r="S309" s="136"/>
      <c r="T309" s="138">
        <f>SUM(T310:T312)</f>
        <v>0</v>
      </c>
      <c r="AR309" s="132" t="s">
        <v>86</v>
      </c>
      <c r="AT309" s="139" t="s">
        <v>72</v>
      </c>
      <c r="AU309" s="139" t="s">
        <v>80</v>
      </c>
      <c r="AY309" s="132" t="s">
        <v>154</v>
      </c>
      <c r="BK309" s="140">
        <f>SUM(BK310:BK312)</f>
        <v>0</v>
      </c>
    </row>
    <row r="310" spans="1:65" s="2" customFormat="1" ht="24" customHeight="1">
      <c r="A310" s="26"/>
      <c r="B310" s="143"/>
      <c r="C310" s="144" t="s">
        <v>1154</v>
      </c>
      <c r="D310" s="144" t="s">
        <v>157</v>
      </c>
      <c r="E310" s="145" t="s">
        <v>2182</v>
      </c>
      <c r="F310" s="146" t="s">
        <v>2183</v>
      </c>
      <c r="G310" s="147" t="s">
        <v>175</v>
      </c>
      <c r="H310" s="148">
        <v>955</v>
      </c>
      <c r="I310" s="148"/>
      <c r="J310" s="148"/>
      <c r="K310" s="149"/>
      <c r="L310" s="27"/>
      <c r="M310" s="150" t="s">
        <v>1</v>
      </c>
      <c r="N310" s="151" t="s">
        <v>39</v>
      </c>
      <c r="O310" s="152">
        <v>0</v>
      </c>
      <c r="P310" s="152">
        <f>O310*H310</f>
        <v>0</v>
      </c>
      <c r="Q310" s="152">
        <v>6.9999999999999994E-5</v>
      </c>
      <c r="R310" s="152">
        <f>Q310*H310</f>
        <v>6.6849999999999993E-2</v>
      </c>
      <c r="S310" s="152">
        <v>0</v>
      </c>
      <c r="T310" s="153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4" t="s">
        <v>209</v>
      </c>
      <c r="AT310" s="154" t="s">
        <v>157</v>
      </c>
      <c r="AU310" s="154" t="s">
        <v>86</v>
      </c>
      <c r="AY310" s="14" t="s">
        <v>154</v>
      </c>
      <c r="BE310" s="155">
        <f>IF(N310="základná",J310,0)</f>
        <v>0</v>
      </c>
      <c r="BF310" s="155">
        <f>IF(N310="znížená",J310,0)</f>
        <v>0</v>
      </c>
      <c r="BG310" s="155">
        <f>IF(N310="zákl. prenesená",J310,0)</f>
        <v>0</v>
      </c>
      <c r="BH310" s="155">
        <f>IF(N310="zníž. prenesená",J310,0)</f>
        <v>0</v>
      </c>
      <c r="BI310" s="155">
        <f>IF(N310="nulová",J310,0)</f>
        <v>0</v>
      </c>
      <c r="BJ310" s="14" t="s">
        <v>86</v>
      </c>
      <c r="BK310" s="156">
        <f>ROUND(I310*H310,3)</f>
        <v>0</v>
      </c>
      <c r="BL310" s="14" t="s">
        <v>209</v>
      </c>
      <c r="BM310" s="154" t="s">
        <v>2184</v>
      </c>
    </row>
    <row r="311" spans="1:65" s="2" customFormat="1" ht="24" customHeight="1">
      <c r="A311" s="26"/>
      <c r="B311" s="143"/>
      <c r="C311" s="144" t="s">
        <v>1158</v>
      </c>
      <c r="D311" s="144" t="s">
        <v>157</v>
      </c>
      <c r="E311" s="145" t="s">
        <v>1843</v>
      </c>
      <c r="F311" s="146" t="s">
        <v>2185</v>
      </c>
      <c r="G311" s="147" t="s">
        <v>175</v>
      </c>
      <c r="H311" s="148">
        <v>167</v>
      </c>
      <c r="I311" s="148"/>
      <c r="J311" s="148"/>
      <c r="K311" s="149"/>
      <c r="L311" s="27"/>
      <c r="M311" s="150" t="s">
        <v>1</v>
      </c>
      <c r="N311" s="151" t="s">
        <v>39</v>
      </c>
      <c r="O311" s="152">
        <v>0</v>
      </c>
      <c r="P311" s="152">
        <f>O311*H311</f>
        <v>0</v>
      </c>
      <c r="Q311" s="152">
        <v>9.0000000000000006E-5</v>
      </c>
      <c r="R311" s="152">
        <f>Q311*H311</f>
        <v>1.5030000000000002E-2</v>
      </c>
      <c r="S311" s="152">
        <v>0</v>
      </c>
      <c r="T311" s="153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4" t="s">
        <v>209</v>
      </c>
      <c r="AT311" s="154" t="s">
        <v>157</v>
      </c>
      <c r="AU311" s="154" t="s">
        <v>86</v>
      </c>
      <c r="AY311" s="14" t="s">
        <v>154</v>
      </c>
      <c r="BE311" s="155">
        <f>IF(N311="základná",J311,0)</f>
        <v>0</v>
      </c>
      <c r="BF311" s="155">
        <f>IF(N311="znížená",J311,0)</f>
        <v>0</v>
      </c>
      <c r="BG311" s="155">
        <f>IF(N311="zákl. prenesená",J311,0)</f>
        <v>0</v>
      </c>
      <c r="BH311" s="155">
        <f>IF(N311="zníž. prenesená",J311,0)</f>
        <v>0</v>
      </c>
      <c r="BI311" s="155">
        <f>IF(N311="nulová",J311,0)</f>
        <v>0</v>
      </c>
      <c r="BJ311" s="14" t="s">
        <v>86</v>
      </c>
      <c r="BK311" s="156">
        <f>ROUND(I311*H311,3)</f>
        <v>0</v>
      </c>
      <c r="BL311" s="14" t="s">
        <v>209</v>
      </c>
      <c r="BM311" s="154" t="s">
        <v>2186</v>
      </c>
    </row>
    <row r="312" spans="1:65" s="2" customFormat="1" ht="24" customHeight="1">
      <c r="A312" s="26"/>
      <c r="B312" s="143"/>
      <c r="C312" s="144" t="s">
        <v>1162</v>
      </c>
      <c r="D312" s="144" t="s">
        <v>157</v>
      </c>
      <c r="E312" s="145" t="s">
        <v>2187</v>
      </c>
      <c r="F312" s="146" t="s">
        <v>2188</v>
      </c>
      <c r="G312" s="147" t="s">
        <v>175</v>
      </c>
      <c r="H312" s="148">
        <v>20</v>
      </c>
      <c r="I312" s="148"/>
      <c r="J312" s="148"/>
      <c r="K312" s="149"/>
      <c r="L312" s="27"/>
      <c r="M312" s="166" t="s">
        <v>1</v>
      </c>
      <c r="N312" s="167" t="s">
        <v>39</v>
      </c>
      <c r="O312" s="168">
        <v>9.8159999999999997E-2</v>
      </c>
      <c r="P312" s="168">
        <f>O312*H312</f>
        <v>1.9632000000000001</v>
      </c>
      <c r="Q312" s="168">
        <v>9.5439999999999994E-5</v>
      </c>
      <c r="R312" s="168">
        <f>Q312*H312</f>
        <v>1.9088E-3</v>
      </c>
      <c r="S312" s="168">
        <v>0</v>
      </c>
      <c r="T312" s="169">
        <f>S312*H312</f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4" t="s">
        <v>209</v>
      </c>
      <c r="AT312" s="154" t="s">
        <v>157</v>
      </c>
      <c r="AU312" s="154" t="s">
        <v>86</v>
      </c>
      <c r="AY312" s="14" t="s">
        <v>154</v>
      </c>
      <c r="BE312" s="155">
        <f>IF(N312="základná",J312,0)</f>
        <v>0</v>
      </c>
      <c r="BF312" s="155">
        <f>IF(N312="znížená",J312,0)</f>
        <v>0</v>
      </c>
      <c r="BG312" s="155">
        <f>IF(N312="zákl. prenesená",J312,0)</f>
        <v>0</v>
      </c>
      <c r="BH312" s="155">
        <f>IF(N312="zníž. prenesená",J312,0)</f>
        <v>0</v>
      </c>
      <c r="BI312" s="155">
        <f>IF(N312="nulová",J312,0)</f>
        <v>0</v>
      </c>
      <c r="BJ312" s="14" t="s">
        <v>86</v>
      </c>
      <c r="BK312" s="156">
        <f>ROUND(I312*H312,3)</f>
        <v>0</v>
      </c>
      <c r="BL312" s="14" t="s">
        <v>209</v>
      </c>
      <c r="BM312" s="154" t="s">
        <v>2189</v>
      </c>
    </row>
    <row r="313" spans="1:65" s="2" customFormat="1" ht="7" customHeight="1">
      <c r="A313" s="26"/>
      <c r="B313" s="41"/>
      <c r="C313" s="42"/>
      <c r="D313" s="42"/>
      <c r="E313" s="42"/>
      <c r="F313" s="42"/>
      <c r="G313" s="42"/>
      <c r="H313" s="42"/>
      <c r="I313" s="42"/>
      <c r="J313" s="42"/>
      <c r="K313" s="42"/>
      <c r="L313" s="27"/>
      <c r="M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</row>
  </sheetData>
  <autoFilter ref="C128:K312" xr:uid="{00000000-0009-0000-0000-000007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258"/>
  <sheetViews>
    <sheetView showGridLines="0" topLeftCell="A101" workbookViewId="0">
      <selection activeCell="I133" sqref="I133:J258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4" width="4.25" style="1" customWidth="1"/>
    <col min="5" max="5" width="17.25" style="1" customWidth="1"/>
    <col min="6" max="6" width="50.75" style="1" customWidth="1"/>
    <col min="7" max="7" width="7" style="1" customWidth="1"/>
    <col min="8" max="8" width="11.5" style="1" customWidth="1"/>
    <col min="9" max="10" width="20.25" style="1" customWidth="1"/>
    <col min="11" max="11" width="20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92"/>
    </row>
    <row r="2" spans="1:46" s="1" customFormat="1" ht="37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108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" customHeight="1">
      <c r="B4" s="17"/>
      <c r="D4" s="18" t="s">
        <v>112</v>
      </c>
      <c r="L4" s="17"/>
      <c r="M4" s="93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17" t="str">
        <f>'Rekapitulácia stavby'!K6</f>
        <v>Obnova mestskej plavárne v Trebišove (stupeň PSP)</v>
      </c>
      <c r="F7" s="218"/>
      <c r="G7" s="218"/>
      <c r="H7" s="218"/>
      <c r="L7" s="17"/>
    </row>
    <row r="8" spans="1:46" s="1" customFormat="1" ht="12" customHeight="1">
      <c r="B8" s="17"/>
      <c r="D8" s="23" t="s">
        <v>113</v>
      </c>
      <c r="L8" s="17"/>
    </row>
    <row r="9" spans="1:46" s="2" customFormat="1" ht="16.5" customHeight="1">
      <c r="A9" s="26"/>
      <c r="B9" s="27"/>
      <c r="C9" s="26"/>
      <c r="D9" s="26"/>
      <c r="E9" s="217" t="s">
        <v>114</v>
      </c>
      <c r="F9" s="216"/>
      <c r="G9" s="216"/>
      <c r="H9" s="21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115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1" t="s">
        <v>2190</v>
      </c>
      <c r="F11" s="216"/>
      <c r="G11" s="216"/>
      <c r="H11" s="21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14</v>
      </c>
      <c r="E13" s="26"/>
      <c r="F13" s="21" t="s">
        <v>1</v>
      </c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16</v>
      </c>
      <c r="E14" s="26"/>
      <c r="F14" s="21" t="s">
        <v>25</v>
      </c>
      <c r="G14" s="26"/>
      <c r="H14" s="26"/>
      <c r="I14" s="23" t="s">
        <v>18</v>
      </c>
      <c r="J14" s="49" t="str">
        <f>'Rekapitulácia stavby'!AN8</f>
        <v>9. 8. 2019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1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tr">
        <f>IF('Rekapitulácia stavby'!AN10="","",'Rekapitulácia stavby'!AN10)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Trebišov</v>
      </c>
      <c r="F17" s="26"/>
      <c r="G17" s="26"/>
      <c r="H17" s="26"/>
      <c r="I17" s="23" t="s">
        <v>23</v>
      </c>
      <c r="J17" s="21" t="str">
        <f>IF('Rekapitulácia stavby'!AN11="","",'Rekapitulácia stavby'!AN11)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7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2" t="str">
        <f>'Rekapitulácia stavby'!E14</f>
        <v xml:space="preserve"> </v>
      </c>
      <c r="F20" s="182"/>
      <c r="G20" s="182"/>
      <c r="H20" s="182"/>
      <c r="I20" s="23" t="s">
        <v>23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7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tr">
        <f>IF('Rekapitulácia stavby'!AN16="","",'Rekapitulácia stavby'!AN16)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>patrikpanda s.r.o., Ing.arch.Panda, Ing.Soták</v>
      </c>
      <c r="F23" s="26"/>
      <c r="G23" s="26"/>
      <c r="H23" s="26"/>
      <c r="I23" s="23" t="s">
        <v>23</v>
      </c>
      <c r="J23" s="21" t="str">
        <f>IF('Rekapitulácia stavby'!AN17="","",'Rekapitulácia stavby'!AN17)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7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2191</v>
      </c>
      <c r="F26" s="26"/>
      <c r="G26" s="26"/>
      <c r="H26" s="26"/>
      <c r="I26" s="23" t="s">
        <v>23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186" t="s">
        <v>1</v>
      </c>
      <c r="F29" s="186"/>
      <c r="G29" s="186"/>
      <c r="H29" s="186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7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7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ROUND(J130,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37</v>
      </c>
      <c r="E35" s="23" t="s">
        <v>38</v>
      </c>
      <c r="F35" s="99">
        <f>ROUND((SUM(BE130:BE257)),  2)</f>
        <v>0</v>
      </c>
      <c r="G35" s="26"/>
      <c r="H35" s="26"/>
      <c r="I35" s="100">
        <v>0.2</v>
      </c>
      <c r="J35" s="99">
        <f>ROUND(((SUM(BE130:BE257))*I35),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23" t="s">
        <v>39</v>
      </c>
      <c r="F36" s="99">
        <f>ROUND((SUM(BF130:BF257)),  2)</f>
        <v>0</v>
      </c>
      <c r="G36" s="26"/>
      <c r="H36" s="26"/>
      <c r="I36" s="100">
        <v>0.2</v>
      </c>
      <c r="J36" s="99">
        <f>ROUND(((SUM(BF130:BF257))*I36),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40</v>
      </c>
      <c r="F37" s="99">
        <f>ROUND((SUM(BG130:BG257)),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41</v>
      </c>
      <c r="F38" s="99">
        <f>ROUND((SUM(BH130:BH257)),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23" t="s">
        <v>42</v>
      </c>
      <c r="F39" s="99">
        <f>ROUND((SUM(BI130:BI257)),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5" customHeight="1">
      <c r="A82" s="26"/>
      <c r="B82" s="27"/>
      <c r="C82" s="18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Obnova mestskej plavárne v Trebišove (stupeň PSP)</v>
      </c>
      <c r="F85" s="218"/>
      <c r="G85" s="218"/>
      <c r="H85" s="21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113</v>
      </c>
      <c r="L86" s="17"/>
    </row>
    <row r="87" spans="1:31" s="2" customFormat="1" ht="16.5" customHeight="1">
      <c r="A87" s="26"/>
      <c r="B87" s="27"/>
      <c r="C87" s="26"/>
      <c r="D87" s="26"/>
      <c r="E87" s="217" t="s">
        <v>114</v>
      </c>
      <c r="F87" s="216"/>
      <c r="G87" s="216"/>
      <c r="H87" s="21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115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1" t="str">
        <f>E11</f>
        <v>001.9 - 9. časť ELI</v>
      </c>
      <c r="F89" s="216"/>
      <c r="G89" s="216"/>
      <c r="H89" s="216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16</v>
      </c>
      <c r="D91" s="26"/>
      <c r="E91" s="26"/>
      <c r="F91" s="21" t="str">
        <f>F14</f>
        <v xml:space="preserve"> </v>
      </c>
      <c r="G91" s="26"/>
      <c r="H91" s="26"/>
      <c r="I91" s="23" t="s">
        <v>18</v>
      </c>
      <c r="J91" s="49" t="str">
        <f>IF(J14="","",J14)</f>
        <v>9. 8. 2019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7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43.25" customHeight="1">
      <c r="A93" s="26"/>
      <c r="B93" s="27"/>
      <c r="C93" s="23" t="s">
        <v>20</v>
      </c>
      <c r="D93" s="26"/>
      <c r="E93" s="26"/>
      <c r="F93" s="21" t="str">
        <f>E17</f>
        <v>mesto Trebišov</v>
      </c>
      <c r="G93" s="26"/>
      <c r="H93" s="26"/>
      <c r="I93" s="23" t="s">
        <v>26</v>
      </c>
      <c r="J93" s="24" t="str">
        <f>E23</f>
        <v>patrikpanda s.r.o., Ing.arch.Panda,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5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Ing.Kaleta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118</v>
      </c>
      <c r="D96" s="101"/>
      <c r="E96" s="101"/>
      <c r="F96" s="101"/>
      <c r="G96" s="101"/>
      <c r="H96" s="101"/>
      <c r="I96" s="101"/>
      <c r="J96" s="110" t="s">
        <v>119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2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3" customHeight="1">
      <c r="A98" s="26"/>
      <c r="B98" s="27"/>
      <c r="C98" s="111" t="s">
        <v>120</v>
      </c>
      <c r="D98" s="26"/>
      <c r="E98" s="26"/>
      <c r="F98" s="26"/>
      <c r="G98" s="26"/>
      <c r="H98" s="26"/>
      <c r="I98" s="26"/>
      <c r="J98" s="65">
        <f>J130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121</v>
      </c>
    </row>
    <row r="99" spans="1:47" s="9" customFormat="1" ht="25" customHeight="1">
      <c r="B99" s="112"/>
      <c r="D99" s="113" t="s">
        <v>820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20" customHeight="1">
      <c r="B100" s="116"/>
      <c r="D100" s="117" t="s">
        <v>2192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20" customHeight="1">
      <c r="B101" s="116"/>
      <c r="D101" s="117" t="s">
        <v>2193</v>
      </c>
      <c r="E101" s="118"/>
      <c r="F101" s="118"/>
      <c r="G101" s="118"/>
      <c r="H101" s="118"/>
      <c r="I101" s="118"/>
      <c r="J101" s="119">
        <f>J149</f>
        <v>0</v>
      </c>
      <c r="L101" s="116"/>
    </row>
    <row r="102" spans="1:47" s="10" customFormat="1" ht="20" customHeight="1">
      <c r="B102" s="116"/>
      <c r="D102" s="117" t="s">
        <v>2194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1:47" s="10" customFormat="1" ht="20" customHeight="1">
      <c r="B103" s="116"/>
      <c r="D103" s="117" t="s">
        <v>2195</v>
      </c>
      <c r="E103" s="118"/>
      <c r="F103" s="118"/>
      <c r="G103" s="118"/>
      <c r="H103" s="118"/>
      <c r="I103" s="118"/>
      <c r="J103" s="119">
        <f>J175</f>
        <v>0</v>
      </c>
      <c r="L103" s="116"/>
    </row>
    <row r="104" spans="1:47" s="10" customFormat="1" ht="20" customHeight="1">
      <c r="B104" s="116"/>
      <c r="D104" s="117" t="s">
        <v>2196</v>
      </c>
      <c r="E104" s="118"/>
      <c r="F104" s="118"/>
      <c r="G104" s="118"/>
      <c r="H104" s="118"/>
      <c r="I104" s="118"/>
      <c r="J104" s="119">
        <f>J180</f>
        <v>0</v>
      </c>
      <c r="L104" s="116"/>
    </row>
    <row r="105" spans="1:47" s="10" customFormat="1" ht="20" customHeight="1">
      <c r="B105" s="116"/>
      <c r="D105" s="117" t="s">
        <v>2197</v>
      </c>
      <c r="E105" s="118"/>
      <c r="F105" s="118"/>
      <c r="G105" s="118"/>
      <c r="H105" s="118"/>
      <c r="I105" s="118"/>
      <c r="J105" s="119">
        <f>J192</f>
        <v>0</v>
      </c>
      <c r="L105" s="116"/>
    </row>
    <row r="106" spans="1:47" s="10" customFormat="1" ht="20" customHeight="1">
      <c r="B106" s="116"/>
      <c r="D106" s="117" t="s">
        <v>2198</v>
      </c>
      <c r="E106" s="118"/>
      <c r="F106" s="118"/>
      <c r="G106" s="118"/>
      <c r="H106" s="118"/>
      <c r="I106" s="118"/>
      <c r="J106" s="119">
        <f>J211</f>
        <v>0</v>
      </c>
      <c r="L106" s="116"/>
    </row>
    <row r="107" spans="1:47" s="10" customFormat="1" ht="20" customHeight="1">
      <c r="B107" s="116"/>
      <c r="D107" s="117" t="s">
        <v>2199</v>
      </c>
      <c r="E107" s="118"/>
      <c r="F107" s="118"/>
      <c r="G107" s="118"/>
      <c r="H107" s="118"/>
      <c r="I107" s="118"/>
      <c r="J107" s="119">
        <f>J242</f>
        <v>0</v>
      </c>
      <c r="L107" s="116"/>
    </row>
    <row r="108" spans="1:47" s="10" customFormat="1" ht="20" customHeight="1">
      <c r="B108" s="116"/>
      <c r="D108" s="117" t="s">
        <v>2200</v>
      </c>
      <c r="E108" s="118"/>
      <c r="F108" s="118"/>
      <c r="G108" s="118"/>
      <c r="H108" s="118"/>
      <c r="I108" s="118"/>
      <c r="J108" s="119">
        <f>J249</f>
        <v>0</v>
      </c>
      <c r="L108" s="116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7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7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" customHeight="1">
      <c r="A115" s="26"/>
      <c r="B115" s="27"/>
      <c r="C115" s="18" t="s">
        <v>140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7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12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17" t="str">
        <f>E7</f>
        <v>Obnova mestskej plavárne v Trebišove (stupeň PSP)</v>
      </c>
      <c r="F118" s="218"/>
      <c r="G118" s="218"/>
      <c r="H118" s="218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113</v>
      </c>
      <c r="L119" s="17"/>
    </row>
    <row r="120" spans="1:31" s="2" customFormat="1" ht="16.5" customHeight="1">
      <c r="A120" s="26"/>
      <c r="B120" s="27"/>
      <c r="C120" s="26"/>
      <c r="D120" s="26"/>
      <c r="E120" s="217" t="s">
        <v>114</v>
      </c>
      <c r="F120" s="216"/>
      <c r="G120" s="216"/>
      <c r="H120" s="21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115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1" t="str">
        <f>E11</f>
        <v>001.9 - 9. časť ELI</v>
      </c>
      <c r="F122" s="216"/>
      <c r="G122" s="216"/>
      <c r="H122" s="21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7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16</v>
      </c>
      <c r="D124" s="26"/>
      <c r="E124" s="26"/>
      <c r="F124" s="21" t="str">
        <f>F14</f>
        <v xml:space="preserve"> </v>
      </c>
      <c r="G124" s="26"/>
      <c r="H124" s="26"/>
      <c r="I124" s="23" t="s">
        <v>18</v>
      </c>
      <c r="J124" s="49" t="str">
        <f>IF(J14="","",J14)</f>
        <v>9. 8. 2019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7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43.25" customHeight="1">
      <c r="A126" s="26"/>
      <c r="B126" s="27"/>
      <c r="C126" s="23" t="s">
        <v>20</v>
      </c>
      <c r="D126" s="26"/>
      <c r="E126" s="26"/>
      <c r="F126" s="21" t="str">
        <f>E17</f>
        <v>mesto Trebišov</v>
      </c>
      <c r="G126" s="26"/>
      <c r="H126" s="26"/>
      <c r="I126" s="23" t="s">
        <v>26</v>
      </c>
      <c r="J126" s="24" t="str">
        <f>E23</f>
        <v>patrikpanda s.r.o., Ing.arch.Panda, Ing.Soták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5" customHeight="1">
      <c r="A127" s="26"/>
      <c r="B127" s="27"/>
      <c r="C127" s="23" t="s">
        <v>24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30</v>
      </c>
      <c r="J127" s="24" t="str">
        <f>E26</f>
        <v>Ing.Kaleta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2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0"/>
      <c r="B129" s="121"/>
      <c r="C129" s="122" t="s">
        <v>141</v>
      </c>
      <c r="D129" s="123" t="s">
        <v>58</v>
      </c>
      <c r="E129" s="123" t="s">
        <v>54</v>
      </c>
      <c r="F129" s="123" t="s">
        <v>55</v>
      </c>
      <c r="G129" s="123" t="s">
        <v>142</v>
      </c>
      <c r="H129" s="123" t="s">
        <v>143</v>
      </c>
      <c r="I129" s="123" t="s">
        <v>144</v>
      </c>
      <c r="J129" s="124" t="s">
        <v>119</v>
      </c>
      <c r="K129" s="125" t="s">
        <v>145</v>
      </c>
      <c r="L129" s="126"/>
      <c r="M129" s="56" t="s">
        <v>1</v>
      </c>
      <c r="N129" s="57" t="s">
        <v>37</v>
      </c>
      <c r="O129" s="57" t="s">
        <v>146</v>
      </c>
      <c r="P129" s="57" t="s">
        <v>147</v>
      </c>
      <c r="Q129" s="57" t="s">
        <v>148</v>
      </c>
      <c r="R129" s="57" t="s">
        <v>149</v>
      </c>
      <c r="S129" s="57" t="s">
        <v>150</v>
      </c>
      <c r="T129" s="58" t="s">
        <v>151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3" customHeight="1">
      <c r="A130" s="26"/>
      <c r="B130" s="27"/>
      <c r="C130" s="63" t="s">
        <v>120</v>
      </c>
      <c r="D130" s="26"/>
      <c r="E130" s="26"/>
      <c r="F130" s="26"/>
      <c r="G130" s="26"/>
      <c r="H130" s="26"/>
      <c r="I130" s="26"/>
      <c r="J130" s="127">
        <f>BK130</f>
        <v>0</v>
      </c>
      <c r="K130" s="26"/>
      <c r="L130" s="27"/>
      <c r="M130" s="59"/>
      <c r="N130" s="50"/>
      <c r="O130" s="60"/>
      <c r="P130" s="128">
        <f>P131</f>
        <v>0</v>
      </c>
      <c r="Q130" s="60"/>
      <c r="R130" s="128">
        <f>R131</f>
        <v>0</v>
      </c>
      <c r="S130" s="60"/>
      <c r="T130" s="129">
        <f>T131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72</v>
      </c>
      <c r="AU130" s="14" t="s">
        <v>121</v>
      </c>
      <c r="BK130" s="130">
        <f>BK131</f>
        <v>0</v>
      </c>
    </row>
    <row r="131" spans="1:65" s="12" customFormat="1" ht="26" customHeight="1">
      <c r="B131" s="131"/>
      <c r="D131" s="132" t="s">
        <v>72</v>
      </c>
      <c r="E131" s="133" t="s">
        <v>229</v>
      </c>
      <c r="F131" s="133" t="s">
        <v>1238</v>
      </c>
      <c r="J131" s="134">
        <f>BK131</f>
        <v>0</v>
      </c>
      <c r="L131" s="131"/>
      <c r="M131" s="135"/>
      <c r="N131" s="136"/>
      <c r="O131" s="136"/>
      <c r="P131" s="137">
        <f>P132+P149+P152+P175+P180+P192+P211+P242+P249</f>
        <v>0</v>
      </c>
      <c r="Q131" s="136"/>
      <c r="R131" s="137">
        <f>R132+R149+R152+R175+R180+R192+R211+R242+R249</f>
        <v>0</v>
      </c>
      <c r="S131" s="136"/>
      <c r="T131" s="138">
        <f>T132+T149+T152+T175+T180+T192+T211+T242+T249</f>
        <v>0</v>
      </c>
      <c r="AR131" s="132" t="s">
        <v>155</v>
      </c>
      <c r="AT131" s="139" t="s">
        <v>72</v>
      </c>
      <c r="AU131" s="139" t="s">
        <v>73</v>
      </c>
      <c r="AY131" s="132" t="s">
        <v>154</v>
      </c>
      <c r="BK131" s="140">
        <f>BK132+BK149+BK152+BK175+BK180+BK192+BK211+BK242+BK249</f>
        <v>0</v>
      </c>
    </row>
    <row r="132" spans="1:65" s="12" customFormat="1" ht="23" customHeight="1">
      <c r="B132" s="131"/>
      <c r="D132" s="132" t="s">
        <v>72</v>
      </c>
      <c r="E132" s="141" t="s">
        <v>2201</v>
      </c>
      <c r="F132" s="141" t="s">
        <v>2202</v>
      </c>
      <c r="J132" s="142">
        <f>BK132</f>
        <v>0</v>
      </c>
      <c r="L132" s="131"/>
      <c r="M132" s="135"/>
      <c r="N132" s="136"/>
      <c r="O132" s="136"/>
      <c r="P132" s="137">
        <f>SUM(P133:P148)</f>
        <v>0</v>
      </c>
      <c r="Q132" s="136"/>
      <c r="R132" s="137">
        <f>SUM(R133:R148)</f>
        <v>0</v>
      </c>
      <c r="S132" s="136"/>
      <c r="T132" s="138">
        <f>SUM(T133:T148)</f>
        <v>0</v>
      </c>
      <c r="AR132" s="132" t="s">
        <v>155</v>
      </c>
      <c r="AT132" s="139" t="s">
        <v>72</v>
      </c>
      <c r="AU132" s="139" t="s">
        <v>80</v>
      </c>
      <c r="AY132" s="132" t="s">
        <v>154</v>
      </c>
      <c r="BK132" s="140">
        <f>SUM(BK133:BK148)</f>
        <v>0</v>
      </c>
    </row>
    <row r="133" spans="1:65" s="2" customFormat="1" ht="24" customHeight="1">
      <c r="A133" s="26"/>
      <c r="B133" s="143"/>
      <c r="C133" s="144" t="s">
        <v>80</v>
      </c>
      <c r="D133" s="144" t="s">
        <v>157</v>
      </c>
      <c r="E133" s="145" t="s">
        <v>2203</v>
      </c>
      <c r="F133" s="146" t="s">
        <v>2204</v>
      </c>
      <c r="G133" s="147" t="s">
        <v>175</v>
      </c>
      <c r="H133" s="148">
        <v>30</v>
      </c>
      <c r="I133" s="148"/>
      <c r="J133" s="148"/>
      <c r="K133" s="149"/>
      <c r="L133" s="27"/>
      <c r="M133" s="150" t="s">
        <v>1</v>
      </c>
      <c r="N133" s="151" t="s">
        <v>39</v>
      </c>
      <c r="O133" s="152">
        <v>0</v>
      </c>
      <c r="P133" s="152">
        <f t="shared" ref="P133:P148" si="0">O133*H133</f>
        <v>0</v>
      </c>
      <c r="Q133" s="152">
        <v>0</v>
      </c>
      <c r="R133" s="152">
        <f t="shared" ref="R133:R148" si="1">Q133*H133</f>
        <v>0</v>
      </c>
      <c r="S133" s="152">
        <v>0</v>
      </c>
      <c r="T133" s="153">
        <f t="shared" ref="T133:T148" si="2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4" t="s">
        <v>409</v>
      </c>
      <c r="AT133" s="154" t="s">
        <v>157</v>
      </c>
      <c r="AU133" s="154" t="s">
        <v>86</v>
      </c>
      <c r="AY133" s="14" t="s">
        <v>154</v>
      </c>
      <c r="BE133" s="155">
        <f t="shared" ref="BE133:BE148" si="3">IF(N133="základná",J133,0)</f>
        <v>0</v>
      </c>
      <c r="BF133" s="155">
        <f t="shared" ref="BF133:BF148" si="4">IF(N133="znížená",J133,0)</f>
        <v>0</v>
      </c>
      <c r="BG133" s="155">
        <f t="shared" ref="BG133:BG148" si="5">IF(N133="zákl. prenesená",J133,0)</f>
        <v>0</v>
      </c>
      <c r="BH133" s="155">
        <f t="shared" ref="BH133:BH148" si="6">IF(N133="zníž. prenesená",J133,0)</f>
        <v>0</v>
      </c>
      <c r="BI133" s="155">
        <f t="shared" ref="BI133:BI148" si="7">IF(N133="nulová",J133,0)</f>
        <v>0</v>
      </c>
      <c r="BJ133" s="14" t="s">
        <v>86</v>
      </c>
      <c r="BK133" s="156">
        <f t="shared" ref="BK133:BK148" si="8">ROUND(I133*H133,3)</f>
        <v>0</v>
      </c>
      <c r="BL133" s="14" t="s">
        <v>409</v>
      </c>
      <c r="BM133" s="154" t="s">
        <v>160</v>
      </c>
    </row>
    <row r="134" spans="1:65" s="2" customFormat="1" ht="16.5" customHeight="1">
      <c r="A134" s="26"/>
      <c r="B134" s="143"/>
      <c r="C134" s="157" t="s">
        <v>86</v>
      </c>
      <c r="D134" s="157" t="s">
        <v>229</v>
      </c>
      <c r="E134" s="158" t="s">
        <v>2205</v>
      </c>
      <c r="F134" s="159" t="s">
        <v>2206</v>
      </c>
      <c r="G134" s="160" t="s">
        <v>175</v>
      </c>
      <c r="H134" s="161">
        <v>30</v>
      </c>
      <c r="I134" s="161"/>
      <c r="J134" s="161"/>
      <c r="K134" s="162"/>
      <c r="L134" s="163"/>
      <c r="M134" s="164" t="s">
        <v>1</v>
      </c>
      <c r="N134" s="165" t="s">
        <v>39</v>
      </c>
      <c r="O134" s="152">
        <v>0</v>
      </c>
      <c r="P134" s="152">
        <f t="shared" si="0"/>
        <v>0</v>
      </c>
      <c r="Q134" s="152">
        <v>0</v>
      </c>
      <c r="R134" s="152">
        <f t="shared" si="1"/>
        <v>0</v>
      </c>
      <c r="S134" s="152">
        <v>0</v>
      </c>
      <c r="T134" s="153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4" t="s">
        <v>1451</v>
      </c>
      <c r="AT134" s="154" t="s">
        <v>229</v>
      </c>
      <c r="AU134" s="154" t="s">
        <v>86</v>
      </c>
      <c r="AY134" s="14" t="s">
        <v>154</v>
      </c>
      <c r="BE134" s="155">
        <f t="shared" si="3"/>
        <v>0</v>
      </c>
      <c r="BF134" s="155">
        <f t="shared" si="4"/>
        <v>0</v>
      </c>
      <c r="BG134" s="155">
        <f t="shared" si="5"/>
        <v>0</v>
      </c>
      <c r="BH134" s="155">
        <f t="shared" si="6"/>
        <v>0</v>
      </c>
      <c r="BI134" s="155">
        <f t="shared" si="7"/>
        <v>0</v>
      </c>
      <c r="BJ134" s="14" t="s">
        <v>86</v>
      </c>
      <c r="BK134" s="156">
        <f t="shared" si="8"/>
        <v>0</v>
      </c>
      <c r="BL134" s="14" t="s">
        <v>409</v>
      </c>
      <c r="BM134" s="154" t="s">
        <v>172</v>
      </c>
    </row>
    <row r="135" spans="1:65" s="2" customFormat="1" ht="24" customHeight="1">
      <c r="A135" s="26"/>
      <c r="B135" s="143"/>
      <c r="C135" s="144" t="s">
        <v>155</v>
      </c>
      <c r="D135" s="144" t="s">
        <v>157</v>
      </c>
      <c r="E135" s="145" t="s">
        <v>2207</v>
      </c>
      <c r="F135" s="146" t="s">
        <v>2208</v>
      </c>
      <c r="G135" s="147" t="s">
        <v>2209</v>
      </c>
      <c r="H135" s="148">
        <v>20</v>
      </c>
      <c r="I135" s="148"/>
      <c r="J135" s="148"/>
      <c r="K135" s="149"/>
      <c r="L135" s="27"/>
      <c r="M135" s="150" t="s">
        <v>1</v>
      </c>
      <c r="N135" s="151" t="s">
        <v>39</v>
      </c>
      <c r="O135" s="152">
        <v>0</v>
      </c>
      <c r="P135" s="152">
        <f t="shared" si="0"/>
        <v>0</v>
      </c>
      <c r="Q135" s="152">
        <v>0</v>
      </c>
      <c r="R135" s="152">
        <f t="shared" si="1"/>
        <v>0</v>
      </c>
      <c r="S135" s="152">
        <v>0</v>
      </c>
      <c r="T135" s="153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4" t="s">
        <v>409</v>
      </c>
      <c r="AT135" s="154" t="s">
        <v>157</v>
      </c>
      <c r="AU135" s="154" t="s">
        <v>86</v>
      </c>
      <c r="AY135" s="14" t="s">
        <v>154</v>
      </c>
      <c r="BE135" s="155">
        <f t="shared" si="3"/>
        <v>0</v>
      </c>
      <c r="BF135" s="155">
        <f t="shared" si="4"/>
        <v>0</v>
      </c>
      <c r="BG135" s="155">
        <f t="shared" si="5"/>
        <v>0</v>
      </c>
      <c r="BH135" s="155">
        <f t="shared" si="6"/>
        <v>0</v>
      </c>
      <c r="BI135" s="155">
        <f t="shared" si="7"/>
        <v>0</v>
      </c>
      <c r="BJ135" s="14" t="s">
        <v>86</v>
      </c>
      <c r="BK135" s="156">
        <f t="shared" si="8"/>
        <v>0</v>
      </c>
      <c r="BL135" s="14" t="s">
        <v>409</v>
      </c>
      <c r="BM135" s="154" t="s">
        <v>181</v>
      </c>
    </row>
    <row r="136" spans="1:65" s="2" customFormat="1" ht="24" customHeight="1">
      <c r="A136" s="26"/>
      <c r="B136" s="143"/>
      <c r="C136" s="157" t="s">
        <v>160</v>
      </c>
      <c r="D136" s="157" t="s">
        <v>229</v>
      </c>
      <c r="E136" s="158" t="s">
        <v>2210</v>
      </c>
      <c r="F136" s="159" t="s">
        <v>2211</v>
      </c>
      <c r="G136" s="160" t="s">
        <v>2209</v>
      </c>
      <c r="H136" s="161">
        <v>20</v>
      </c>
      <c r="I136" s="161"/>
      <c r="J136" s="161"/>
      <c r="K136" s="162"/>
      <c r="L136" s="163"/>
      <c r="M136" s="164" t="s">
        <v>1</v>
      </c>
      <c r="N136" s="165" t="s">
        <v>39</v>
      </c>
      <c r="O136" s="152">
        <v>0</v>
      </c>
      <c r="P136" s="152">
        <f t="shared" si="0"/>
        <v>0</v>
      </c>
      <c r="Q136" s="152">
        <v>0</v>
      </c>
      <c r="R136" s="152">
        <f t="shared" si="1"/>
        <v>0</v>
      </c>
      <c r="S136" s="152">
        <v>0</v>
      </c>
      <c r="T136" s="153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4" t="s">
        <v>1451</v>
      </c>
      <c r="AT136" s="154" t="s">
        <v>229</v>
      </c>
      <c r="AU136" s="154" t="s">
        <v>86</v>
      </c>
      <c r="AY136" s="14" t="s">
        <v>154</v>
      </c>
      <c r="BE136" s="155">
        <f t="shared" si="3"/>
        <v>0</v>
      </c>
      <c r="BF136" s="155">
        <f t="shared" si="4"/>
        <v>0</v>
      </c>
      <c r="BG136" s="155">
        <f t="shared" si="5"/>
        <v>0</v>
      </c>
      <c r="BH136" s="155">
        <f t="shared" si="6"/>
        <v>0</v>
      </c>
      <c r="BI136" s="155">
        <f t="shared" si="7"/>
        <v>0</v>
      </c>
      <c r="BJ136" s="14" t="s">
        <v>86</v>
      </c>
      <c r="BK136" s="156">
        <f t="shared" si="8"/>
        <v>0</v>
      </c>
      <c r="BL136" s="14" t="s">
        <v>409</v>
      </c>
      <c r="BM136" s="154" t="s">
        <v>189</v>
      </c>
    </row>
    <row r="137" spans="1:65" s="2" customFormat="1" ht="24" customHeight="1">
      <c r="A137" s="26"/>
      <c r="B137" s="143"/>
      <c r="C137" s="144" t="s">
        <v>168</v>
      </c>
      <c r="D137" s="144" t="s">
        <v>157</v>
      </c>
      <c r="E137" s="145" t="s">
        <v>2212</v>
      </c>
      <c r="F137" s="146" t="s">
        <v>2213</v>
      </c>
      <c r="G137" s="147" t="s">
        <v>2209</v>
      </c>
      <c r="H137" s="148">
        <v>2</v>
      </c>
      <c r="I137" s="148"/>
      <c r="J137" s="148"/>
      <c r="K137" s="149"/>
      <c r="L137" s="27"/>
      <c r="M137" s="150" t="s">
        <v>1</v>
      </c>
      <c r="N137" s="151" t="s">
        <v>39</v>
      </c>
      <c r="O137" s="152">
        <v>0</v>
      </c>
      <c r="P137" s="152">
        <f t="shared" si="0"/>
        <v>0</v>
      </c>
      <c r="Q137" s="152">
        <v>0</v>
      </c>
      <c r="R137" s="152">
        <f t="shared" si="1"/>
        <v>0</v>
      </c>
      <c r="S137" s="152">
        <v>0</v>
      </c>
      <c r="T137" s="153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4" t="s">
        <v>409</v>
      </c>
      <c r="AT137" s="154" t="s">
        <v>157</v>
      </c>
      <c r="AU137" s="154" t="s">
        <v>86</v>
      </c>
      <c r="AY137" s="14" t="s">
        <v>154</v>
      </c>
      <c r="BE137" s="155">
        <f t="shared" si="3"/>
        <v>0</v>
      </c>
      <c r="BF137" s="155">
        <f t="shared" si="4"/>
        <v>0</v>
      </c>
      <c r="BG137" s="155">
        <f t="shared" si="5"/>
        <v>0</v>
      </c>
      <c r="BH137" s="155">
        <f t="shared" si="6"/>
        <v>0</v>
      </c>
      <c r="BI137" s="155">
        <f t="shared" si="7"/>
        <v>0</v>
      </c>
      <c r="BJ137" s="14" t="s">
        <v>86</v>
      </c>
      <c r="BK137" s="156">
        <f t="shared" si="8"/>
        <v>0</v>
      </c>
      <c r="BL137" s="14" t="s">
        <v>409</v>
      </c>
      <c r="BM137" s="154" t="s">
        <v>196</v>
      </c>
    </row>
    <row r="138" spans="1:65" s="2" customFormat="1" ht="24" customHeight="1">
      <c r="A138" s="26"/>
      <c r="B138" s="143"/>
      <c r="C138" s="157" t="s">
        <v>172</v>
      </c>
      <c r="D138" s="157" t="s">
        <v>229</v>
      </c>
      <c r="E138" s="158" t="s">
        <v>2214</v>
      </c>
      <c r="F138" s="159" t="s">
        <v>2215</v>
      </c>
      <c r="G138" s="160" t="s">
        <v>2209</v>
      </c>
      <c r="H138" s="161">
        <v>2</v>
      </c>
      <c r="I138" s="161"/>
      <c r="J138" s="161"/>
      <c r="K138" s="162"/>
      <c r="L138" s="163"/>
      <c r="M138" s="164" t="s">
        <v>1</v>
      </c>
      <c r="N138" s="165" t="s">
        <v>39</v>
      </c>
      <c r="O138" s="152">
        <v>0</v>
      </c>
      <c r="P138" s="152">
        <f t="shared" si="0"/>
        <v>0</v>
      </c>
      <c r="Q138" s="152">
        <v>0</v>
      </c>
      <c r="R138" s="152">
        <f t="shared" si="1"/>
        <v>0</v>
      </c>
      <c r="S138" s="152">
        <v>0</v>
      </c>
      <c r="T138" s="153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4" t="s">
        <v>1451</v>
      </c>
      <c r="AT138" s="154" t="s">
        <v>229</v>
      </c>
      <c r="AU138" s="154" t="s">
        <v>86</v>
      </c>
      <c r="AY138" s="14" t="s">
        <v>154</v>
      </c>
      <c r="BE138" s="155">
        <f t="shared" si="3"/>
        <v>0</v>
      </c>
      <c r="BF138" s="155">
        <f t="shared" si="4"/>
        <v>0</v>
      </c>
      <c r="BG138" s="155">
        <f t="shared" si="5"/>
        <v>0</v>
      </c>
      <c r="BH138" s="155">
        <f t="shared" si="6"/>
        <v>0</v>
      </c>
      <c r="BI138" s="155">
        <f t="shared" si="7"/>
        <v>0</v>
      </c>
      <c r="BJ138" s="14" t="s">
        <v>86</v>
      </c>
      <c r="BK138" s="156">
        <f t="shared" si="8"/>
        <v>0</v>
      </c>
      <c r="BL138" s="14" t="s">
        <v>409</v>
      </c>
      <c r="BM138" s="154" t="s">
        <v>202</v>
      </c>
    </row>
    <row r="139" spans="1:65" s="2" customFormat="1" ht="24" customHeight="1">
      <c r="A139" s="26"/>
      <c r="B139" s="143"/>
      <c r="C139" s="144" t="s">
        <v>177</v>
      </c>
      <c r="D139" s="144" t="s">
        <v>157</v>
      </c>
      <c r="E139" s="145" t="s">
        <v>2216</v>
      </c>
      <c r="F139" s="146" t="s">
        <v>2217</v>
      </c>
      <c r="G139" s="147" t="s">
        <v>2209</v>
      </c>
      <c r="H139" s="148">
        <v>55</v>
      </c>
      <c r="I139" s="148"/>
      <c r="J139" s="148"/>
      <c r="K139" s="149"/>
      <c r="L139" s="27"/>
      <c r="M139" s="150" t="s">
        <v>1</v>
      </c>
      <c r="N139" s="151" t="s">
        <v>39</v>
      </c>
      <c r="O139" s="152">
        <v>0</v>
      </c>
      <c r="P139" s="152">
        <f t="shared" si="0"/>
        <v>0</v>
      </c>
      <c r="Q139" s="152">
        <v>0</v>
      </c>
      <c r="R139" s="152">
        <f t="shared" si="1"/>
        <v>0</v>
      </c>
      <c r="S139" s="152">
        <v>0</v>
      </c>
      <c r="T139" s="153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4" t="s">
        <v>409</v>
      </c>
      <c r="AT139" s="154" t="s">
        <v>157</v>
      </c>
      <c r="AU139" s="154" t="s">
        <v>86</v>
      </c>
      <c r="AY139" s="14" t="s">
        <v>154</v>
      </c>
      <c r="BE139" s="155">
        <f t="shared" si="3"/>
        <v>0</v>
      </c>
      <c r="BF139" s="155">
        <f t="shared" si="4"/>
        <v>0</v>
      </c>
      <c r="BG139" s="155">
        <f t="shared" si="5"/>
        <v>0</v>
      </c>
      <c r="BH139" s="155">
        <f t="shared" si="6"/>
        <v>0</v>
      </c>
      <c r="BI139" s="155">
        <f t="shared" si="7"/>
        <v>0</v>
      </c>
      <c r="BJ139" s="14" t="s">
        <v>86</v>
      </c>
      <c r="BK139" s="156">
        <f t="shared" si="8"/>
        <v>0</v>
      </c>
      <c r="BL139" s="14" t="s">
        <v>409</v>
      </c>
      <c r="BM139" s="154" t="s">
        <v>209</v>
      </c>
    </row>
    <row r="140" spans="1:65" s="2" customFormat="1" ht="24" customHeight="1">
      <c r="A140" s="26"/>
      <c r="B140" s="143"/>
      <c r="C140" s="157" t="s">
        <v>181</v>
      </c>
      <c r="D140" s="157" t="s">
        <v>229</v>
      </c>
      <c r="E140" s="158" t="s">
        <v>2218</v>
      </c>
      <c r="F140" s="159" t="s">
        <v>2219</v>
      </c>
      <c r="G140" s="160" t="s">
        <v>2209</v>
      </c>
      <c r="H140" s="161">
        <v>55</v>
      </c>
      <c r="I140" s="161"/>
      <c r="J140" s="161"/>
      <c r="K140" s="162"/>
      <c r="L140" s="163"/>
      <c r="M140" s="164" t="s">
        <v>1</v>
      </c>
      <c r="N140" s="165" t="s">
        <v>39</v>
      </c>
      <c r="O140" s="152">
        <v>0</v>
      </c>
      <c r="P140" s="152">
        <f t="shared" si="0"/>
        <v>0</v>
      </c>
      <c r="Q140" s="152">
        <v>0</v>
      </c>
      <c r="R140" s="152">
        <f t="shared" si="1"/>
        <v>0</v>
      </c>
      <c r="S140" s="152">
        <v>0</v>
      </c>
      <c r="T140" s="153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4" t="s">
        <v>1451</v>
      </c>
      <c r="AT140" s="154" t="s">
        <v>229</v>
      </c>
      <c r="AU140" s="154" t="s">
        <v>86</v>
      </c>
      <c r="AY140" s="14" t="s">
        <v>154</v>
      </c>
      <c r="BE140" s="155">
        <f t="shared" si="3"/>
        <v>0</v>
      </c>
      <c r="BF140" s="155">
        <f t="shared" si="4"/>
        <v>0</v>
      </c>
      <c r="BG140" s="155">
        <f t="shared" si="5"/>
        <v>0</v>
      </c>
      <c r="BH140" s="155">
        <f t="shared" si="6"/>
        <v>0</v>
      </c>
      <c r="BI140" s="155">
        <f t="shared" si="7"/>
        <v>0</v>
      </c>
      <c r="BJ140" s="14" t="s">
        <v>86</v>
      </c>
      <c r="BK140" s="156">
        <f t="shared" si="8"/>
        <v>0</v>
      </c>
      <c r="BL140" s="14" t="s">
        <v>409</v>
      </c>
      <c r="BM140" s="154" t="s">
        <v>217</v>
      </c>
    </row>
    <row r="141" spans="1:65" s="2" customFormat="1" ht="24" customHeight="1">
      <c r="A141" s="26"/>
      <c r="B141" s="143"/>
      <c r="C141" s="144" t="s">
        <v>184</v>
      </c>
      <c r="D141" s="144" t="s">
        <v>157</v>
      </c>
      <c r="E141" s="145" t="s">
        <v>2220</v>
      </c>
      <c r="F141" s="146" t="s">
        <v>2221</v>
      </c>
      <c r="G141" s="147" t="s">
        <v>2209</v>
      </c>
      <c r="H141" s="148">
        <v>5</v>
      </c>
      <c r="I141" s="148"/>
      <c r="J141" s="148"/>
      <c r="K141" s="149"/>
      <c r="L141" s="27"/>
      <c r="M141" s="150" t="s">
        <v>1</v>
      </c>
      <c r="N141" s="151" t="s">
        <v>39</v>
      </c>
      <c r="O141" s="152">
        <v>0</v>
      </c>
      <c r="P141" s="152">
        <f t="shared" si="0"/>
        <v>0</v>
      </c>
      <c r="Q141" s="152">
        <v>0</v>
      </c>
      <c r="R141" s="152">
        <f t="shared" si="1"/>
        <v>0</v>
      </c>
      <c r="S141" s="152">
        <v>0</v>
      </c>
      <c r="T141" s="153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4" t="s">
        <v>409</v>
      </c>
      <c r="AT141" s="154" t="s">
        <v>157</v>
      </c>
      <c r="AU141" s="154" t="s">
        <v>86</v>
      </c>
      <c r="AY141" s="14" t="s">
        <v>154</v>
      </c>
      <c r="BE141" s="155">
        <f t="shared" si="3"/>
        <v>0</v>
      </c>
      <c r="BF141" s="155">
        <f t="shared" si="4"/>
        <v>0</v>
      </c>
      <c r="BG141" s="155">
        <f t="shared" si="5"/>
        <v>0</v>
      </c>
      <c r="BH141" s="155">
        <f t="shared" si="6"/>
        <v>0</v>
      </c>
      <c r="BI141" s="155">
        <f t="shared" si="7"/>
        <v>0</v>
      </c>
      <c r="BJ141" s="14" t="s">
        <v>86</v>
      </c>
      <c r="BK141" s="156">
        <f t="shared" si="8"/>
        <v>0</v>
      </c>
      <c r="BL141" s="14" t="s">
        <v>409</v>
      </c>
      <c r="BM141" s="154" t="s">
        <v>7</v>
      </c>
    </row>
    <row r="142" spans="1:65" s="2" customFormat="1" ht="24" customHeight="1">
      <c r="A142" s="26"/>
      <c r="B142" s="143"/>
      <c r="C142" s="157" t="s">
        <v>189</v>
      </c>
      <c r="D142" s="157" t="s">
        <v>229</v>
      </c>
      <c r="E142" s="158" t="s">
        <v>2222</v>
      </c>
      <c r="F142" s="159" t="s">
        <v>2223</v>
      </c>
      <c r="G142" s="160" t="s">
        <v>2209</v>
      </c>
      <c r="H142" s="161">
        <v>5</v>
      </c>
      <c r="I142" s="161"/>
      <c r="J142" s="161"/>
      <c r="K142" s="162"/>
      <c r="L142" s="163"/>
      <c r="M142" s="164" t="s">
        <v>1</v>
      </c>
      <c r="N142" s="165" t="s">
        <v>39</v>
      </c>
      <c r="O142" s="152">
        <v>0</v>
      </c>
      <c r="P142" s="152">
        <f t="shared" si="0"/>
        <v>0</v>
      </c>
      <c r="Q142" s="152">
        <v>0</v>
      </c>
      <c r="R142" s="152">
        <f t="shared" si="1"/>
        <v>0</v>
      </c>
      <c r="S142" s="152">
        <v>0</v>
      </c>
      <c r="T142" s="153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4" t="s">
        <v>1451</v>
      </c>
      <c r="AT142" s="154" t="s">
        <v>229</v>
      </c>
      <c r="AU142" s="154" t="s">
        <v>86</v>
      </c>
      <c r="AY142" s="14" t="s">
        <v>154</v>
      </c>
      <c r="BE142" s="155">
        <f t="shared" si="3"/>
        <v>0</v>
      </c>
      <c r="BF142" s="155">
        <f t="shared" si="4"/>
        <v>0</v>
      </c>
      <c r="BG142" s="155">
        <f t="shared" si="5"/>
        <v>0</v>
      </c>
      <c r="BH142" s="155">
        <f t="shared" si="6"/>
        <v>0</v>
      </c>
      <c r="BI142" s="155">
        <f t="shared" si="7"/>
        <v>0</v>
      </c>
      <c r="BJ142" s="14" t="s">
        <v>86</v>
      </c>
      <c r="BK142" s="156">
        <f t="shared" si="8"/>
        <v>0</v>
      </c>
      <c r="BL142" s="14" t="s">
        <v>409</v>
      </c>
      <c r="BM142" s="154" t="s">
        <v>234</v>
      </c>
    </row>
    <row r="143" spans="1:65" s="2" customFormat="1" ht="24" customHeight="1">
      <c r="A143" s="26"/>
      <c r="B143" s="143"/>
      <c r="C143" s="144" t="s">
        <v>193</v>
      </c>
      <c r="D143" s="144" t="s">
        <v>157</v>
      </c>
      <c r="E143" s="145" t="s">
        <v>2224</v>
      </c>
      <c r="F143" s="146" t="s">
        <v>2225</v>
      </c>
      <c r="G143" s="147" t="s">
        <v>2209</v>
      </c>
      <c r="H143" s="148">
        <v>44</v>
      </c>
      <c r="I143" s="148"/>
      <c r="J143" s="148"/>
      <c r="K143" s="149"/>
      <c r="L143" s="27"/>
      <c r="M143" s="150" t="s">
        <v>1</v>
      </c>
      <c r="N143" s="151" t="s">
        <v>39</v>
      </c>
      <c r="O143" s="152">
        <v>0</v>
      </c>
      <c r="P143" s="152">
        <f t="shared" si="0"/>
        <v>0</v>
      </c>
      <c r="Q143" s="152">
        <v>0</v>
      </c>
      <c r="R143" s="152">
        <f t="shared" si="1"/>
        <v>0</v>
      </c>
      <c r="S143" s="152">
        <v>0</v>
      </c>
      <c r="T143" s="153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4" t="s">
        <v>409</v>
      </c>
      <c r="AT143" s="154" t="s">
        <v>157</v>
      </c>
      <c r="AU143" s="154" t="s">
        <v>86</v>
      </c>
      <c r="AY143" s="14" t="s">
        <v>154</v>
      </c>
      <c r="BE143" s="155">
        <f t="shared" si="3"/>
        <v>0</v>
      </c>
      <c r="BF143" s="155">
        <f t="shared" si="4"/>
        <v>0</v>
      </c>
      <c r="BG143" s="155">
        <f t="shared" si="5"/>
        <v>0</v>
      </c>
      <c r="BH143" s="155">
        <f t="shared" si="6"/>
        <v>0</v>
      </c>
      <c r="BI143" s="155">
        <f t="shared" si="7"/>
        <v>0</v>
      </c>
      <c r="BJ143" s="14" t="s">
        <v>86</v>
      </c>
      <c r="BK143" s="156">
        <f t="shared" si="8"/>
        <v>0</v>
      </c>
      <c r="BL143" s="14" t="s">
        <v>409</v>
      </c>
      <c r="BM143" s="154" t="s">
        <v>242</v>
      </c>
    </row>
    <row r="144" spans="1:65" s="2" customFormat="1" ht="36" customHeight="1">
      <c r="A144" s="26"/>
      <c r="B144" s="143"/>
      <c r="C144" s="157" t="s">
        <v>196</v>
      </c>
      <c r="D144" s="157" t="s">
        <v>229</v>
      </c>
      <c r="E144" s="158" t="s">
        <v>2226</v>
      </c>
      <c r="F144" s="159" t="s">
        <v>2227</v>
      </c>
      <c r="G144" s="160" t="s">
        <v>2209</v>
      </c>
      <c r="H144" s="161">
        <v>44</v>
      </c>
      <c r="I144" s="161"/>
      <c r="J144" s="161"/>
      <c r="K144" s="162"/>
      <c r="L144" s="163"/>
      <c r="M144" s="164" t="s">
        <v>1</v>
      </c>
      <c r="N144" s="165" t="s">
        <v>39</v>
      </c>
      <c r="O144" s="152">
        <v>0</v>
      </c>
      <c r="P144" s="152">
        <f t="shared" si="0"/>
        <v>0</v>
      </c>
      <c r="Q144" s="152">
        <v>0</v>
      </c>
      <c r="R144" s="152">
        <f t="shared" si="1"/>
        <v>0</v>
      </c>
      <c r="S144" s="152">
        <v>0</v>
      </c>
      <c r="T144" s="153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4" t="s">
        <v>1451</v>
      </c>
      <c r="AT144" s="154" t="s">
        <v>229</v>
      </c>
      <c r="AU144" s="154" t="s">
        <v>86</v>
      </c>
      <c r="AY144" s="14" t="s">
        <v>154</v>
      </c>
      <c r="BE144" s="155">
        <f t="shared" si="3"/>
        <v>0</v>
      </c>
      <c r="BF144" s="155">
        <f t="shared" si="4"/>
        <v>0</v>
      </c>
      <c r="BG144" s="155">
        <f t="shared" si="5"/>
        <v>0</v>
      </c>
      <c r="BH144" s="155">
        <f t="shared" si="6"/>
        <v>0</v>
      </c>
      <c r="BI144" s="155">
        <f t="shared" si="7"/>
        <v>0</v>
      </c>
      <c r="BJ144" s="14" t="s">
        <v>86</v>
      </c>
      <c r="BK144" s="156">
        <f t="shared" si="8"/>
        <v>0</v>
      </c>
      <c r="BL144" s="14" t="s">
        <v>409</v>
      </c>
      <c r="BM144" s="154" t="s">
        <v>251</v>
      </c>
    </row>
    <row r="145" spans="1:65" s="2" customFormat="1" ht="16.5" customHeight="1">
      <c r="A145" s="26"/>
      <c r="B145" s="143"/>
      <c r="C145" s="144" t="s">
        <v>199</v>
      </c>
      <c r="D145" s="144" t="s">
        <v>157</v>
      </c>
      <c r="E145" s="145" t="s">
        <v>2228</v>
      </c>
      <c r="F145" s="146" t="s">
        <v>2229</v>
      </c>
      <c r="G145" s="147" t="s">
        <v>2209</v>
      </c>
      <c r="H145" s="148">
        <v>9</v>
      </c>
      <c r="I145" s="148"/>
      <c r="J145" s="148"/>
      <c r="K145" s="149"/>
      <c r="L145" s="27"/>
      <c r="M145" s="150" t="s">
        <v>1</v>
      </c>
      <c r="N145" s="151" t="s">
        <v>39</v>
      </c>
      <c r="O145" s="152">
        <v>0</v>
      </c>
      <c r="P145" s="152">
        <f t="shared" si="0"/>
        <v>0</v>
      </c>
      <c r="Q145" s="152">
        <v>0</v>
      </c>
      <c r="R145" s="152">
        <f t="shared" si="1"/>
        <v>0</v>
      </c>
      <c r="S145" s="152">
        <v>0</v>
      </c>
      <c r="T145" s="153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4" t="s">
        <v>409</v>
      </c>
      <c r="AT145" s="154" t="s">
        <v>157</v>
      </c>
      <c r="AU145" s="154" t="s">
        <v>86</v>
      </c>
      <c r="AY145" s="14" t="s">
        <v>154</v>
      </c>
      <c r="BE145" s="155">
        <f t="shared" si="3"/>
        <v>0</v>
      </c>
      <c r="BF145" s="155">
        <f t="shared" si="4"/>
        <v>0</v>
      </c>
      <c r="BG145" s="155">
        <f t="shared" si="5"/>
        <v>0</v>
      </c>
      <c r="BH145" s="155">
        <f t="shared" si="6"/>
        <v>0</v>
      </c>
      <c r="BI145" s="155">
        <f t="shared" si="7"/>
        <v>0</v>
      </c>
      <c r="BJ145" s="14" t="s">
        <v>86</v>
      </c>
      <c r="BK145" s="156">
        <f t="shared" si="8"/>
        <v>0</v>
      </c>
      <c r="BL145" s="14" t="s">
        <v>409</v>
      </c>
      <c r="BM145" s="154" t="s">
        <v>259</v>
      </c>
    </row>
    <row r="146" spans="1:65" s="2" customFormat="1" ht="24" customHeight="1">
      <c r="A146" s="26"/>
      <c r="B146" s="143"/>
      <c r="C146" s="157" t="s">
        <v>202</v>
      </c>
      <c r="D146" s="157" t="s">
        <v>229</v>
      </c>
      <c r="E146" s="158" t="s">
        <v>2230</v>
      </c>
      <c r="F146" s="159" t="s">
        <v>2231</v>
      </c>
      <c r="G146" s="160" t="s">
        <v>2209</v>
      </c>
      <c r="H146" s="161">
        <v>9</v>
      </c>
      <c r="I146" s="161"/>
      <c r="J146" s="161"/>
      <c r="K146" s="162"/>
      <c r="L146" s="163"/>
      <c r="M146" s="164" t="s">
        <v>1</v>
      </c>
      <c r="N146" s="165" t="s">
        <v>39</v>
      </c>
      <c r="O146" s="152">
        <v>0</v>
      </c>
      <c r="P146" s="152">
        <f t="shared" si="0"/>
        <v>0</v>
      </c>
      <c r="Q146" s="152">
        <v>0</v>
      </c>
      <c r="R146" s="152">
        <f t="shared" si="1"/>
        <v>0</v>
      </c>
      <c r="S146" s="152">
        <v>0</v>
      </c>
      <c r="T146" s="153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4" t="s">
        <v>1451</v>
      </c>
      <c r="AT146" s="154" t="s">
        <v>229</v>
      </c>
      <c r="AU146" s="154" t="s">
        <v>86</v>
      </c>
      <c r="AY146" s="14" t="s">
        <v>154</v>
      </c>
      <c r="BE146" s="155">
        <f t="shared" si="3"/>
        <v>0</v>
      </c>
      <c r="BF146" s="155">
        <f t="shared" si="4"/>
        <v>0</v>
      </c>
      <c r="BG146" s="155">
        <f t="shared" si="5"/>
        <v>0</v>
      </c>
      <c r="BH146" s="155">
        <f t="shared" si="6"/>
        <v>0</v>
      </c>
      <c r="BI146" s="155">
        <f t="shared" si="7"/>
        <v>0</v>
      </c>
      <c r="BJ146" s="14" t="s">
        <v>86</v>
      </c>
      <c r="BK146" s="156">
        <f t="shared" si="8"/>
        <v>0</v>
      </c>
      <c r="BL146" s="14" t="s">
        <v>409</v>
      </c>
      <c r="BM146" s="154" t="s">
        <v>267</v>
      </c>
    </row>
    <row r="147" spans="1:65" s="2" customFormat="1" ht="36" customHeight="1">
      <c r="A147" s="26"/>
      <c r="B147" s="143"/>
      <c r="C147" s="144" t="s">
        <v>205</v>
      </c>
      <c r="D147" s="144" t="s">
        <v>157</v>
      </c>
      <c r="E147" s="145" t="s">
        <v>2232</v>
      </c>
      <c r="F147" s="146" t="s">
        <v>2233</v>
      </c>
      <c r="G147" s="147" t="s">
        <v>2209</v>
      </c>
      <c r="H147" s="148">
        <v>350</v>
      </c>
      <c r="I147" s="148"/>
      <c r="J147" s="148"/>
      <c r="K147" s="149"/>
      <c r="L147" s="27"/>
      <c r="M147" s="150" t="s">
        <v>1</v>
      </c>
      <c r="N147" s="151" t="s">
        <v>39</v>
      </c>
      <c r="O147" s="152">
        <v>0</v>
      </c>
      <c r="P147" s="152">
        <f t="shared" si="0"/>
        <v>0</v>
      </c>
      <c r="Q147" s="152">
        <v>0</v>
      </c>
      <c r="R147" s="152">
        <f t="shared" si="1"/>
        <v>0</v>
      </c>
      <c r="S147" s="152">
        <v>0</v>
      </c>
      <c r="T147" s="153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4" t="s">
        <v>409</v>
      </c>
      <c r="AT147" s="154" t="s">
        <v>157</v>
      </c>
      <c r="AU147" s="154" t="s">
        <v>86</v>
      </c>
      <c r="AY147" s="14" t="s">
        <v>154</v>
      </c>
      <c r="BE147" s="155">
        <f t="shared" si="3"/>
        <v>0</v>
      </c>
      <c r="BF147" s="155">
        <f t="shared" si="4"/>
        <v>0</v>
      </c>
      <c r="BG147" s="155">
        <f t="shared" si="5"/>
        <v>0</v>
      </c>
      <c r="BH147" s="155">
        <f t="shared" si="6"/>
        <v>0</v>
      </c>
      <c r="BI147" s="155">
        <f t="shared" si="7"/>
        <v>0</v>
      </c>
      <c r="BJ147" s="14" t="s">
        <v>86</v>
      </c>
      <c r="BK147" s="156">
        <f t="shared" si="8"/>
        <v>0</v>
      </c>
      <c r="BL147" s="14" t="s">
        <v>409</v>
      </c>
      <c r="BM147" s="154" t="s">
        <v>275</v>
      </c>
    </row>
    <row r="148" spans="1:65" s="2" customFormat="1" ht="16.5" customHeight="1">
      <c r="A148" s="26"/>
      <c r="B148" s="143"/>
      <c r="C148" s="157" t="s">
        <v>209</v>
      </c>
      <c r="D148" s="157" t="s">
        <v>229</v>
      </c>
      <c r="E148" s="158" t="s">
        <v>2234</v>
      </c>
      <c r="F148" s="159" t="s">
        <v>2235</v>
      </c>
      <c r="G148" s="160" t="s">
        <v>2209</v>
      </c>
      <c r="H148" s="161">
        <v>350</v>
      </c>
      <c r="I148" s="161"/>
      <c r="J148" s="161"/>
      <c r="K148" s="162"/>
      <c r="L148" s="163"/>
      <c r="M148" s="164" t="s">
        <v>1</v>
      </c>
      <c r="N148" s="165" t="s">
        <v>39</v>
      </c>
      <c r="O148" s="152">
        <v>0</v>
      </c>
      <c r="P148" s="152">
        <f t="shared" si="0"/>
        <v>0</v>
      </c>
      <c r="Q148" s="152">
        <v>0</v>
      </c>
      <c r="R148" s="152">
        <f t="shared" si="1"/>
        <v>0</v>
      </c>
      <c r="S148" s="152">
        <v>0</v>
      </c>
      <c r="T148" s="153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4" t="s">
        <v>1451</v>
      </c>
      <c r="AT148" s="154" t="s">
        <v>229</v>
      </c>
      <c r="AU148" s="154" t="s">
        <v>86</v>
      </c>
      <c r="AY148" s="14" t="s">
        <v>154</v>
      </c>
      <c r="BE148" s="155">
        <f t="shared" si="3"/>
        <v>0</v>
      </c>
      <c r="BF148" s="155">
        <f t="shared" si="4"/>
        <v>0</v>
      </c>
      <c r="BG148" s="155">
        <f t="shared" si="5"/>
        <v>0</v>
      </c>
      <c r="BH148" s="155">
        <f t="shared" si="6"/>
        <v>0</v>
      </c>
      <c r="BI148" s="155">
        <f t="shared" si="7"/>
        <v>0</v>
      </c>
      <c r="BJ148" s="14" t="s">
        <v>86</v>
      </c>
      <c r="BK148" s="156">
        <f t="shared" si="8"/>
        <v>0</v>
      </c>
      <c r="BL148" s="14" t="s">
        <v>409</v>
      </c>
      <c r="BM148" s="154" t="s">
        <v>283</v>
      </c>
    </row>
    <row r="149" spans="1:65" s="12" customFormat="1" ht="23" customHeight="1">
      <c r="B149" s="131"/>
      <c r="D149" s="132" t="s">
        <v>72</v>
      </c>
      <c r="E149" s="141" t="s">
        <v>2236</v>
      </c>
      <c r="F149" s="141" t="s">
        <v>2237</v>
      </c>
      <c r="J149" s="142"/>
      <c r="L149" s="131"/>
      <c r="M149" s="135"/>
      <c r="N149" s="136"/>
      <c r="O149" s="136"/>
      <c r="P149" s="137">
        <f>SUM(P150:P151)</f>
        <v>0</v>
      </c>
      <c r="Q149" s="136"/>
      <c r="R149" s="137">
        <f>SUM(R150:R151)</f>
        <v>0</v>
      </c>
      <c r="S149" s="136"/>
      <c r="T149" s="138">
        <f>SUM(T150:T151)</f>
        <v>0</v>
      </c>
      <c r="AR149" s="132" t="s">
        <v>155</v>
      </c>
      <c r="AT149" s="139" t="s">
        <v>72</v>
      </c>
      <c r="AU149" s="139" t="s">
        <v>80</v>
      </c>
      <c r="AY149" s="132" t="s">
        <v>154</v>
      </c>
      <c r="BK149" s="140">
        <f>SUM(BK150:BK151)</f>
        <v>0</v>
      </c>
    </row>
    <row r="150" spans="1:65" s="2" customFormat="1" ht="24" customHeight="1">
      <c r="A150" s="26"/>
      <c r="B150" s="143"/>
      <c r="C150" s="144" t="s">
        <v>213</v>
      </c>
      <c r="D150" s="144" t="s">
        <v>157</v>
      </c>
      <c r="E150" s="145" t="s">
        <v>2238</v>
      </c>
      <c r="F150" s="146" t="s">
        <v>2239</v>
      </c>
      <c r="G150" s="147" t="s">
        <v>175</v>
      </c>
      <c r="H150" s="148">
        <v>15</v>
      </c>
      <c r="I150" s="148"/>
      <c r="J150" s="148"/>
      <c r="K150" s="149"/>
      <c r="L150" s="27"/>
      <c r="M150" s="150" t="s">
        <v>1</v>
      </c>
      <c r="N150" s="151" t="s">
        <v>39</v>
      </c>
      <c r="O150" s="152">
        <v>0</v>
      </c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4" t="s">
        <v>409</v>
      </c>
      <c r="AT150" s="154" t="s">
        <v>157</v>
      </c>
      <c r="AU150" s="154" t="s">
        <v>86</v>
      </c>
      <c r="AY150" s="14" t="s">
        <v>154</v>
      </c>
      <c r="BE150" s="155">
        <f>IF(N150="základná",J150,0)</f>
        <v>0</v>
      </c>
      <c r="BF150" s="155">
        <f>IF(N150="znížená",J150,0)</f>
        <v>0</v>
      </c>
      <c r="BG150" s="155">
        <f>IF(N150="zákl. prenesená",J150,0)</f>
        <v>0</v>
      </c>
      <c r="BH150" s="155">
        <f>IF(N150="zníž. prenesená",J150,0)</f>
        <v>0</v>
      </c>
      <c r="BI150" s="155">
        <f>IF(N150="nulová",J150,0)</f>
        <v>0</v>
      </c>
      <c r="BJ150" s="14" t="s">
        <v>86</v>
      </c>
      <c r="BK150" s="156">
        <f>ROUND(I150*H150,3)</f>
        <v>0</v>
      </c>
      <c r="BL150" s="14" t="s">
        <v>409</v>
      </c>
      <c r="BM150" s="154" t="s">
        <v>291</v>
      </c>
    </row>
    <row r="151" spans="1:65" s="2" customFormat="1" ht="16.5" customHeight="1">
      <c r="A151" s="26"/>
      <c r="B151" s="143"/>
      <c r="C151" s="157" t="s">
        <v>217</v>
      </c>
      <c r="D151" s="157" t="s">
        <v>229</v>
      </c>
      <c r="E151" s="158" t="s">
        <v>2240</v>
      </c>
      <c r="F151" s="159" t="s">
        <v>2642</v>
      </c>
      <c r="G151" s="160" t="s">
        <v>175</v>
      </c>
      <c r="H151" s="161">
        <v>15</v>
      </c>
      <c r="I151" s="161"/>
      <c r="J151" s="161"/>
      <c r="K151" s="162"/>
      <c r="L151" s="163"/>
      <c r="M151" s="164" t="s">
        <v>1</v>
      </c>
      <c r="N151" s="165" t="s">
        <v>39</v>
      </c>
      <c r="O151" s="152">
        <v>0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4" t="s">
        <v>1451</v>
      </c>
      <c r="AT151" s="154" t="s">
        <v>229</v>
      </c>
      <c r="AU151" s="154" t="s">
        <v>86</v>
      </c>
      <c r="AY151" s="14" t="s">
        <v>154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86</v>
      </c>
      <c r="BK151" s="156">
        <f>ROUND(I151*H151,3)</f>
        <v>0</v>
      </c>
      <c r="BL151" s="14" t="s">
        <v>409</v>
      </c>
      <c r="BM151" s="154" t="s">
        <v>299</v>
      </c>
    </row>
    <row r="152" spans="1:65" s="12" customFormat="1" ht="23" customHeight="1">
      <c r="B152" s="131"/>
      <c r="D152" s="132" t="s">
        <v>72</v>
      </c>
      <c r="E152" s="141" t="s">
        <v>2241</v>
      </c>
      <c r="F152" s="141" t="s">
        <v>2242</v>
      </c>
      <c r="J152" s="142"/>
      <c r="L152" s="131"/>
      <c r="M152" s="135"/>
      <c r="N152" s="136"/>
      <c r="O152" s="136"/>
      <c r="P152" s="137">
        <f>SUM(P153:P174)</f>
        <v>0</v>
      </c>
      <c r="Q152" s="136"/>
      <c r="R152" s="137">
        <f>SUM(R153:R174)</f>
        <v>0</v>
      </c>
      <c r="S152" s="136"/>
      <c r="T152" s="138">
        <f>SUM(T153:T174)</f>
        <v>0</v>
      </c>
      <c r="AR152" s="132" t="s">
        <v>155</v>
      </c>
      <c r="AT152" s="139" t="s">
        <v>72</v>
      </c>
      <c r="AU152" s="139" t="s">
        <v>80</v>
      </c>
      <c r="AY152" s="132" t="s">
        <v>154</v>
      </c>
      <c r="BK152" s="140">
        <f>SUM(BK153:BK174)</f>
        <v>0</v>
      </c>
    </row>
    <row r="153" spans="1:65" s="2" customFormat="1" ht="16.5" customHeight="1">
      <c r="A153" s="26"/>
      <c r="B153" s="143"/>
      <c r="C153" s="144" t="s">
        <v>221</v>
      </c>
      <c r="D153" s="144" t="s">
        <v>157</v>
      </c>
      <c r="E153" s="145" t="s">
        <v>2243</v>
      </c>
      <c r="F153" s="146" t="s">
        <v>2244</v>
      </c>
      <c r="G153" s="147" t="s">
        <v>2209</v>
      </c>
      <c r="H153" s="148">
        <v>1</v>
      </c>
      <c r="I153" s="148"/>
      <c r="J153" s="148"/>
      <c r="K153" s="149"/>
      <c r="L153" s="27"/>
      <c r="M153" s="150" t="s">
        <v>1</v>
      </c>
      <c r="N153" s="151" t="s">
        <v>39</v>
      </c>
      <c r="O153" s="152">
        <v>0</v>
      </c>
      <c r="P153" s="152">
        <f t="shared" ref="P153:P174" si="9">O153*H153</f>
        <v>0</v>
      </c>
      <c r="Q153" s="152">
        <v>0</v>
      </c>
      <c r="R153" s="152">
        <f t="shared" ref="R153:R174" si="10">Q153*H153</f>
        <v>0</v>
      </c>
      <c r="S153" s="152">
        <v>0</v>
      </c>
      <c r="T153" s="153">
        <f t="shared" ref="T153:T174" si="11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4" t="s">
        <v>409</v>
      </c>
      <c r="AT153" s="154" t="s">
        <v>157</v>
      </c>
      <c r="AU153" s="154" t="s">
        <v>86</v>
      </c>
      <c r="AY153" s="14" t="s">
        <v>154</v>
      </c>
      <c r="BE153" s="155">
        <f t="shared" ref="BE153:BE174" si="12">IF(N153="základná",J153,0)</f>
        <v>0</v>
      </c>
      <c r="BF153" s="155">
        <f t="shared" ref="BF153:BF174" si="13">IF(N153="znížená",J153,0)</f>
        <v>0</v>
      </c>
      <c r="BG153" s="155">
        <f t="shared" ref="BG153:BG174" si="14">IF(N153="zákl. prenesená",J153,0)</f>
        <v>0</v>
      </c>
      <c r="BH153" s="155">
        <f t="shared" ref="BH153:BH174" si="15">IF(N153="zníž. prenesená",J153,0)</f>
        <v>0</v>
      </c>
      <c r="BI153" s="155">
        <f t="shared" ref="BI153:BI174" si="16">IF(N153="nulová",J153,0)</f>
        <v>0</v>
      </c>
      <c r="BJ153" s="14" t="s">
        <v>86</v>
      </c>
      <c r="BK153" s="156">
        <f t="shared" ref="BK153:BK174" si="17">ROUND(I153*H153,3)</f>
        <v>0</v>
      </c>
      <c r="BL153" s="14" t="s">
        <v>409</v>
      </c>
      <c r="BM153" s="154" t="s">
        <v>308</v>
      </c>
    </row>
    <row r="154" spans="1:65" s="2" customFormat="1" ht="16.5" customHeight="1">
      <c r="A154" s="26"/>
      <c r="B154" s="143"/>
      <c r="C154" s="157" t="s">
        <v>7</v>
      </c>
      <c r="D154" s="157" t="s">
        <v>229</v>
      </c>
      <c r="E154" s="158" t="s">
        <v>2245</v>
      </c>
      <c r="F154" s="159" t="s">
        <v>2246</v>
      </c>
      <c r="G154" s="160" t="s">
        <v>2209</v>
      </c>
      <c r="H154" s="161">
        <v>1</v>
      </c>
      <c r="I154" s="161"/>
      <c r="J154" s="161"/>
      <c r="K154" s="162"/>
      <c r="L154" s="163"/>
      <c r="M154" s="164" t="s">
        <v>1</v>
      </c>
      <c r="N154" s="165" t="s">
        <v>39</v>
      </c>
      <c r="O154" s="152">
        <v>0</v>
      </c>
      <c r="P154" s="152">
        <f t="shared" si="9"/>
        <v>0</v>
      </c>
      <c r="Q154" s="152">
        <v>0</v>
      </c>
      <c r="R154" s="152">
        <f t="shared" si="10"/>
        <v>0</v>
      </c>
      <c r="S154" s="152">
        <v>0</v>
      </c>
      <c r="T154" s="153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4" t="s">
        <v>1451</v>
      </c>
      <c r="AT154" s="154" t="s">
        <v>229</v>
      </c>
      <c r="AU154" s="154" t="s">
        <v>86</v>
      </c>
      <c r="AY154" s="14" t="s">
        <v>154</v>
      </c>
      <c r="BE154" s="155">
        <f t="shared" si="12"/>
        <v>0</v>
      </c>
      <c r="BF154" s="155">
        <f t="shared" si="13"/>
        <v>0</v>
      </c>
      <c r="BG154" s="155">
        <f t="shared" si="14"/>
        <v>0</v>
      </c>
      <c r="BH154" s="155">
        <f t="shared" si="15"/>
        <v>0</v>
      </c>
      <c r="BI154" s="155">
        <f t="shared" si="16"/>
        <v>0</v>
      </c>
      <c r="BJ154" s="14" t="s">
        <v>86</v>
      </c>
      <c r="BK154" s="156">
        <f t="shared" si="17"/>
        <v>0</v>
      </c>
      <c r="BL154" s="14" t="s">
        <v>409</v>
      </c>
      <c r="BM154" s="154" t="s">
        <v>316</v>
      </c>
    </row>
    <row r="155" spans="1:65" s="2" customFormat="1" ht="16.5" customHeight="1">
      <c r="A155" s="26"/>
      <c r="B155" s="143"/>
      <c r="C155" s="144" t="s">
        <v>228</v>
      </c>
      <c r="D155" s="144" t="s">
        <v>157</v>
      </c>
      <c r="E155" s="145" t="s">
        <v>2247</v>
      </c>
      <c r="F155" s="146" t="s">
        <v>2248</v>
      </c>
      <c r="G155" s="147" t="s">
        <v>2209</v>
      </c>
      <c r="H155" s="148">
        <v>1</v>
      </c>
      <c r="I155" s="148"/>
      <c r="J155" s="148"/>
      <c r="K155" s="149"/>
      <c r="L155" s="27"/>
      <c r="M155" s="150" t="s">
        <v>1</v>
      </c>
      <c r="N155" s="151" t="s">
        <v>39</v>
      </c>
      <c r="O155" s="152">
        <v>0</v>
      </c>
      <c r="P155" s="152">
        <f t="shared" si="9"/>
        <v>0</v>
      </c>
      <c r="Q155" s="152">
        <v>0</v>
      </c>
      <c r="R155" s="152">
        <f t="shared" si="10"/>
        <v>0</v>
      </c>
      <c r="S155" s="152">
        <v>0</v>
      </c>
      <c r="T155" s="153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4" t="s">
        <v>409</v>
      </c>
      <c r="AT155" s="154" t="s">
        <v>157</v>
      </c>
      <c r="AU155" s="154" t="s">
        <v>86</v>
      </c>
      <c r="AY155" s="14" t="s">
        <v>154</v>
      </c>
      <c r="BE155" s="155">
        <f t="shared" si="12"/>
        <v>0</v>
      </c>
      <c r="BF155" s="155">
        <f t="shared" si="13"/>
        <v>0</v>
      </c>
      <c r="BG155" s="155">
        <f t="shared" si="14"/>
        <v>0</v>
      </c>
      <c r="BH155" s="155">
        <f t="shared" si="15"/>
        <v>0</v>
      </c>
      <c r="BI155" s="155">
        <f t="shared" si="16"/>
        <v>0</v>
      </c>
      <c r="BJ155" s="14" t="s">
        <v>86</v>
      </c>
      <c r="BK155" s="156">
        <f t="shared" si="17"/>
        <v>0</v>
      </c>
      <c r="BL155" s="14" t="s">
        <v>409</v>
      </c>
      <c r="BM155" s="154" t="s">
        <v>324</v>
      </c>
    </row>
    <row r="156" spans="1:65" s="2" customFormat="1" ht="16.5" customHeight="1">
      <c r="A156" s="26"/>
      <c r="B156" s="143"/>
      <c r="C156" s="157" t="s">
        <v>234</v>
      </c>
      <c r="D156" s="157" t="s">
        <v>229</v>
      </c>
      <c r="E156" s="158" t="s">
        <v>2249</v>
      </c>
      <c r="F156" s="159" t="s">
        <v>2250</v>
      </c>
      <c r="G156" s="160" t="s">
        <v>2209</v>
      </c>
      <c r="H156" s="161">
        <v>1</v>
      </c>
      <c r="I156" s="161"/>
      <c r="J156" s="161"/>
      <c r="K156" s="162"/>
      <c r="L156" s="163"/>
      <c r="M156" s="164" t="s">
        <v>1</v>
      </c>
      <c r="N156" s="165" t="s">
        <v>39</v>
      </c>
      <c r="O156" s="152">
        <v>0</v>
      </c>
      <c r="P156" s="152">
        <f t="shared" si="9"/>
        <v>0</v>
      </c>
      <c r="Q156" s="152">
        <v>0</v>
      </c>
      <c r="R156" s="152">
        <f t="shared" si="10"/>
        <v>0</v>
      </c>
      <c r="S156" s="152">
        <v>0</v>
      </c>
      <c r="T156" s="153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4" t="s">
        <v>1451</v>
      </c>
      <c r="AT156" s="154" t="s">
        <v>229</v>
      </c>
      <c r="AU156" s="154" t="s">
        <v>86</v>
      </c>
      <c r="AY156" s="14" t="s">
        <v>154</v>
      </c>
      <c r="BE156" s="155">
        <f t="shared" si="12"/>
        <v>0</v>
      </c>
      <c r="BF156" s="155">
        <f t="shared" si="13"/>
        <v>0</v>
      </c>
      <c r="BG156" s="155">
        <f t="shared" si="14"/>
        <v>0</v>
      </c>
      <c r="BH156" s="155">
        <f t="shared" si="15"/>
        <v>0</v>
      </c>
      <c r="BI156" s="155">
        <f t="shared" si="16"/>
        <v>0</v>
      </c>
      <c r="BJ156" s="14" t="s">
        <v>86</v>
      </c>
      <c r="BK156" s="156">
        <f t="shared" si="17"/>
        <v>0</v>
      </c>
      <c r="BL156" s="14" t="s">
        <v>409</v>
      </c>
      <c r="BM156" s="154" t="s">
        <v>338</v>
      </c>
    </row>
    <row r="157" spans="1:65" s="2" customFormat="1" ht="16.5" customHeight="1">
      <c r="A157" s="26"/>
      <c r="B157" s="143"/>
      <c r="C157" s="144" t="s">
        <v>238</v>
      </c>
      <c r="D157" s="144" t="s">
        <v>157</v>
      </c>
      <c r="E157" s="145" t="s">
        <v>2251</v>
      </c>
      <c r="F157" s="146" t="s">
        <v>2252</v>
      </c>
      <c r="G157" s="147" t="s">
        <v>2209</v>
      </c>
      <c r="H157" s="148">
        <v>8</v>
      </c>
      <c r="I157" s="148"/>
      <c r="J157" s="148"/>
      <c r="K157" s="149"/>
      <c r="L157" s="27"/>
      <c r="M157" s="150" t="s">
        <v>1</v>
      </c>
      <c r="N157" s="151" t="s">
        <v>39</v>
      </c>
      <c r="O157" s="152">
        <v>0</v>
      </c>
      <c r="P157" s="152">
        <f t="shared" si="9"/>
        <v>0</v>
      </c>
      <c r="Q157" s="152">
        <v>0</v>
      </c>
      <c r="R157" s="152">
        <f t="shared" si="10"/>
        <v>0</v>
      </c>
      <c r="S157" s="152">
        <v>0</v>
      </c>
      <c r="T157" s="153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4" t="s">
        <v>409</v>
      </c>
      <c r="AT157" s="154" t="s">
        <v>157</v>
      </c>
      <c r="AU157" s="154" t="s">
        <v>86</v>
      </c>
      <c r="AY157" s="14" t="s">
        <v>154</v>
      </c>
      <c r="BE157" s="155">
        <f t="shared" si="12"/>
        <v>0</v>
      </c>
      <c r="BF157" s="155">
        <f t="shared" si="13"/>
        <v>0</v>
      </c>
      <c r="BG157" s="155">
        <f t="shared" si="14"/>
        <v>0</v>
      </c>
      <c r="BH157" s="155">
        <f t="shared" si="15"/>
        <v>0</v>
      </c>
      <c r="BI157" s="155">
        <f t="shared" si="16"/>
        <v>0</v>
      </c>
      <c r="BJ157" s="14" t="s">
        <v>86</v>
      </c>
      <c r="BK157" s="156">
        <f t="shared" si="17"/>
        <v>0</v>
      </c>
      <c r="BL157" s="14" t="s">
        <v>409</v>
      </c>
      <c r="BM157" s="154" t="s">
        <v>345</v>
      </c>
    </row>
    <row r="158" spans="1:65" s="2" customFormat="1" ht="16.5" customHeight="1">
      <c r="A158" s="26"/>
      <c r="B158" s="143"/>
      <c r="C158" s="157" t="s">
        <v>242</v>
      </c>
      <c r="D158" s="157" t="s">
        <v>229</v>
      </c>
      <c r="E158" s="158" t="s">
        <v>2253</v>
      </c>
      <c r="F158" s="159" t="s">
        <v>2254</v>
      </c>
      <c r="G158" s="160" t="s">
        <v>2209</v>
      </c>
      <c r="H158" s="161">
        <v>8</v>
      </c>
      <c r="I158" s="161"/>
      <c r="J158" s="161"/>
      <c r="K158" s="162"/>
      <c r="L158" s="163"/>
      <c r="M158" s="164" t="s">
        <v>1</v>
      </c>
      <c r="N158" s="165" t="s">
        <v>39</v>
      </c>
      <c r="O158" s="152">
        <v>0</v>
      </c>
      <c r="P158" s="152">
        <f t="shared" si="9"/>
        <v>0</v>
      </c>
      <c r="Q158" s="152">
        <v>0</v>
      </c>
      <c r="R158" s="152">
        <f t="shared" si="10"/>
        <v>0</v>
      </c>
      <c r="S158" s="152">
        <v>0</v>
      </c>
      <c r="T158" s="153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4" t="s">
        <v>1451</v>
      </c>
      <c r="AT158" s="154" t="s">
        <v>229</v>
      </c>
      <c r="AU158" s="154" t="s">
        <v>86</v>
      </c>
      <c r="AY158" s="14" t="s">
        <v>154</v>
      </c>
      <c r="BE158" s="155">
        <f t="shared" si="12"/>
        <v>0</v>
      </c>
      <c r="BF158" s="155">
        <f t="shared" si="13"/>
        <v>0</v>
      </c>
      <c r="BG158" s="155">
        <f t="shared" si="14"/>
        <v>0</v>
      </c>
      <c r="BH158" s="155">
        <f t="shared" si="15"/>
        <v>0</v>
      </c>
      <c r="BI158" s="155">
        <f t="shared" si="16"/>
        <v>0</v>
      </c>
      <c r="BJ158" s="14" t="s">
        <v>86</v>
      </c>
      <c r="BK158" s="156">
        <f t="shared" si="17"/>
        <v>0</v>
      </c>
      <c r="BL158" s="14" t="s">
        <v>409</v>
      </c>
      <c r="BM158" s="154" t="s">
        <v>355</v>
      </c>
    </row>
    <row r="159" spans="1:65" s="2" customFormat="1" ht="16.5" customHeight="1">
      <c r="A159" s="26"/>
      <c r="B159" s="143"/>
      <c r="C159" s="144" t="s">
        <v>246</v>
      </c>
      <c r="D159" s="144" t="s">
        <v>157</v>
      </c>
      <c r="E159" s="145" t="s">
        <v>2255</v>
      </c>
      <c r="F159" s="146" t="s">
        <v>2256</v>
      </c>
      <c r="G159" s="147" t="s">
        <v>2209</v>
      </c>
      <c r="H159" s="148">
        <v>11</v>
      </c>
      <c r="I159" s="148"/>
      <c r="J159" s="148"/>
      <c r="K159" s="149"/>
      <c r="L159" s="27"/>
      <c r="M159" s="150" t="s">
        <v>1</v>
      </c>
      <c r="N159" s="151" t="s">
        <v>39</v>
      </c>
      <c r="O159" s="152">
        <v>0</v>
      </c>
      <c r="P159" s="152">
        <f t="shared" si="9"/>
        <v>0</v>
      </c>
      <c r="Q159" s="152">
        <v>0</v>
      </c>
      <c r="R159" s="152">
        <f t="shared" si="10"/>
        <v>0</v>
      </c>
      <c r="S159" s="152">
        <v>0</v>
      </c>
      <c r="T159" s="153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4" t="s">
        <v>409</v>
      </c>
      <c r="AT159" s="154" t="s">
        <v>157</v>
      </c>
      <c r="AU159" s="154" t="s">
        <v>86</v>
      </c>
      <c r="AY159" s="14" t="s">
        <v>154</v>
      </c>
      <c r="BE159" s="155">
        <f t="shared" si="12"/>
        <v>0</v>
      </c>
      <c r="BF159" s="155">
        <f t="shared" si="13"/>
        <v>0</v>
      </c>
      <c r="BG159" s="155">
        <f t="shared" si="14"/>
        <v>0</v>
      </c>
      <c r="BH159" s="155">
        <f t="shared" si="15"/>
        <v>0</v>
      </c>
      <c r="BI159" s="155">
        <f t="shared" si="16"/>
        <v>0</v>
      </c>
      <c r="BJ159" s="14" t="s">
        <v>86</v>
      </c>
      <c r="BK159" s="156">
        <f t="shared" si="17"/>
        <v>0</v>
      </c>
      <c r="BL159" s="14" t="s">
        <v>409</v>
      </c>
      <c r="BM159" s="154" t="s">
        <v>363</v>
      </c>
    </row>
    <row r="160" spans="1:65" s="2" customFormat="1" ht="16.5" customHeight="1">
      <c r="A160" s="26"/>
      <c r="B160" s="143"/>
      <c r="C160" s="157" t="s">
        <v>251</v>
      </c>
      <c r="D160" s="157" t="s">
        <v>229</v>
      </c>
      <c r="E160" s="158" t="s">
        <v>2257</v>
      </c>
      <c r="F160" s="159" t="s">
        <v>2258</v>
      </c>
      <c r="G160" s="160" t="s">
        <v>2209</v>
      </c>
      <c r="H160" s="161">
        <v>11</v>
      </c>
      <c r="I160" s="161"/>
      <c r="J160" s="161"/>
      <c r="K160" s="162"/>
      <c r="L160" s="163"/>
      <c r="M160" s="164" t="s">
        <v>1</v>
      </c>
      <c r="N160" s="165" t="s">
        <v>39</v>
      </c>
      <c r="O160" s="152">
        <v>0</v>
      </c>
      <c r="P160" s="152">
        <f t="shared" si="9"/>
        <v>0</v>
      </c>
      <c r="Q160" s="152">
        <v>0</v>
      </c>
      <c r="R160" s="152">
        <f t="shared" si="10"/>
        <v>0</v>
      </c>
      <c r="S160" s="152">
        <v>0</v>
      </c>
      <c r="T160" s="153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4" t="s">
        <v>1451</v>
      </c>
      <c r="AT160" s="154" t="s">
        <v>229</v>
      </c>
      <c r="AU160" s="154" t="s">
        <v>86</v>
      </c>
      <c r="AY160" s="14" t="s">
        <v>154</v>
      </c>
      <c r="BE160" s="155">
        <f t="shared" si="12"/>
        <v>0</v>
      </c>
      <c r="BF160" s="155">
        <f t="shared" si="13"/>
        <v>0</v>
      </c>
      <c r="BG160" s="155">
        <f t="shared" si="14"/>
        <v>0</v>
      </c>
      <c r="BH160" s="155">
        <f t="shared" si="15"/>
        <v>0</v>
      </c>
      <c r="BI160" s="155">
        <f t="shared" si="16"/>
        <v>0</v>
      </c>
      <c r="BJ160" s="14" t="s">
        <v>86</v>
      </c>
      <c r="BK160" s="156">
        <f t="shared" si="17"/>
        <v>0</v>
      </c>
      <c r="BL160" s="14" t="s">
        <v>409</v>
      </c>
      <c r="BM160" s="154" t="s">
        <v>368</v>
      </c>
    </row>
    <row r="161" spans="1:65" s="2" customFormat="1" ht="16.5" customHeight="1">
      <c r="A161" s="26"/>
      <c r="B161" s="143"/>
      <c r="C161" s="144" t="s">
        <v>255</v>
      </c>
      <c r="D161" s="144" t="s">
        <v>157</v>
      </c>
      <c r="E161" s="145" t="s">
        <v>2259</v>
      </c>
      <c r="F161" s="146" t="s">
        <v>2260</v>
      </c>
      <c r="G161" s="147" t="s">
        <v>2209</v>
      </c>
      <c r="H161" s="148">
        <v>2</v>
      </c>
      <c r="I161" s="148"/>
      <c r="J161" s="148"/>
      <c r="K161" s="149"/>
      <c r="L161" s="27"/>
      <c r="M161" s="150" t="s">
        <v>1</v>
      </c>
      <c r="N161" s="151" t="s">
        <v>39</v>
      </c>
      <c r="O161" s="152">
        <v>0</v>
      </c>
      <c r="P161" s="152">
        <f t="shared" si="9"/>
        <v>0</v>
      </c>
      <c r="Q161" s="152">
        <v>0</v>
      </c>
      <c r="R161" s="152">
        <f t="shared" si="10"/>
        <v>0</v>
      </c>
      <c r="S161" s="152">
        <v>0</v>
      </c>
      <c r="T161" s="153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4" t="s">
        <v>409</v>
      </c>
      <c r="AT161" s="154" t="s">
        <v>157</v>
      </c>
      <c r="AU161" s="154" t="s">
        <v>86</v>
      </c>
      <c r="AY161" s="14" t="s">
        <v>154</v>
      </c>
      <c r="BE161" s="155">
        <f t="shared" si="12"/>
        <v>0</v>
      </c>
      <c r="BF161" s="155">
        <f t="shared" si="13"/>
        <v>0</v>
      </c>
      <c r="BG161" s="155">
        <f t="shared" si="14"/>
        <v>0</v>
      </c>
      <c r="BH161" s="155">
        <f t="shared" si="15"/>
        <v>0</v>
      </c>
      <c r="BI161" s="155">
        <f t="shared" si="16"/>
        <v>0</v>
      </c>
      <c r="BJ161" s="14" t="s">
        <v>86</v>
      </c>
      <c r="BK161" s="156">
        <f t="shared" si="17"/>
        <v>0</v>
      </c>
      <c r="BL161" s="14" t="s">
        <v>409</v>
      </c>
      <c r="BM161" s="154" t="s">
        <v>376</v>
      </c>
    </row>
    <row r="162" spans="1:65" s="2" customFormat="1" ht="16.5" customHeight="1">
      <c r="A162" s="26"/>
      <c r="B162" s="143"/>
      <c r="C162" s="157" t="s">
        <v>259</v>
      </c>
      <c r="D162" s="157" t="s">
        <v>229</v>
      </c>
      <c r="E162" s="158" t="s">
        <v>2261</v>
      </c>
      <c r="F162" s="159" t="s">
        <v>2262</v>
      </c>
      <c r="G162" s="160" t="s">
        <v>2209</v>
      </c>
      <c r="H162" s="161">
        <v>2</v>
      </c>
      <c r="I162" s="161"/>
      <c r="J162" s="161"/>
      <c r="K162" s="162"/>
      <c r="L162" s="163"/>
      <c r="M162" s="164" t="s">
        <v>1</v>
      </c>
      <c r="N162" s="165" t="s">
        <v>39</v>
      </c>
      <c r="O162" s="152">
        <v>0</v>
      </c>
      <c r="P162" s="152">
        <f t="shared" si="9"/>
        <v>0</v>
      </c>
      <c r="Q162" s="152">
        <v>0</v>
      </c>
      <c r="R162" s="152">
        <f t="shared" si="10"/>
        <v>0</v>
      </c>
      <c r="S162" s="152">
        <v>0</v>
      </c>
      <c r="T162" s="153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4" t="s">
        <v>1451</v>
      </c>
      <c r="AT162" s="154" t="s">
        <v>229</v>
      </c>
      <c r="AU162" s="154" t="s">
        <v>86</v>
      </c>
      <c r="AY162" s="14" t="s">
        <v>154</v>
      </c>
      <c r="BE162" s="155">
        <f t="shared" si="12"/>
        <v>0</v>
      </c>
      <c r="BF162" s="155">
        <f t="shared" si="13"/>
        <v>0</v>
      </c>
      <c r="BG162" s="155">
        <f t="shared" si="14"/>
        <v>0</v>
      </c>
      <c r="BH162" s="155">
        <f t="shared" si="15"/>
        <v>0</v>
      </c>
      <c r="BI162" s="155">
        <f t="shared" si="16"/>
        <v>0</v>
      </c>
      <c r="BJ162" s="14" t="s">
        <v>86</v>
      </c>
      <c r="BK162" s="156">
        <f t="shared" si="17"/>
        <v>0</v>
      </c>
      <c r="BL162" s="14" t="s">
        <v>409</v>
      </c>
      <c r="BM162" s="154" t="s">
        <v>382</v>
      </c>
    </row>
    <row r="163" spans="1:65" s="2" customFormat="1" ht="24" customHeight="1">
      <c r="A163" s="26"/>
      <c r="B163" s="143"/>
      <c r="C163" s="144" t="s">
        <v>263</v>
      </c>
      <c r="D163" s="144" t="s">
        <v>157</v>
      </c>
      <c r="E163" s="145" t="s">
        <v>2263</v>
      </c>
      <c r="F163" s="146" t="s">
        <v>2264</v>
      </c>
      <c r="G163" s="147" t="s">
        <v>2209</v>
      </c>
      <c r="H163" s="148">
        <v>8</v>
      </c>
      <c r="I163" s="148"/>
      <c r="J163" s="148"/>
      <c r="K163" s="149"/>
      <c r="L163" s="27"/>
      <c r="M163" s="150" t="s">
        <v>1</v>
      </c>
      <c r="N163" s="151" t="s">
        <v>39</v>
      </c>
      <c r="O163" s="152">
        <v>0</v>
      </c>
      <c r="P163" s="152">
        <f t="shared" si="9"/>
        <v>0</v>
      </c>
      <c r="Q163" s="152">
        <v>0</v>
      </c>
      <c r="R163" s="152">
        <f t="shared" si="10"/>
        <v>0</v>
      </c>
      <c r="S163" s="152">
        <v>0</v>
      </c>
      <c r="T163" s="153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4" t="s">
        <v>409</v>
      </c>
      <c r="AT163" s="154" t="s">
        <v>157</v>
      </c>
      <c r="AU163" s="154" t="s">
        <v>86</v>
      </c>
      <c r="AY163" s="14" t="s">
        <v>154</v>
      </c>
      <c r="BE163" s="155">
        <f t="shared" si="12"/>
        <v>0</v>
      </c>
      <c r="BF163" s="155">
        <f t="shared" si="13"/>
        <v>0</v>
      </c>
      <c r="BG163" s="155">
        <f t="shared" si="14"/>
        <v>0</v>
      </c>
      <c r="BH163" s="155">
        <f t="shared" si="15"/>
        <v>0</v>
      </c>
      <c r="BI163" s="155">
        <f t="shared" si="16"/>
        <v>0</v>
      </c>
      <c r="BJ163" s="14" t="s">
        <v>86</v>
      </c>
      <c r="BK163" s="156">
        <f t="shared" si="17"/>
        <v>0</v>
      </c>
      <c r="BL163" s="14" t="s">
        <v>409</v>
      </c>
      <c r="BM163" s="154" t="s">
        <v>393</v>
      </c>
    </row>
    <row r="164" spans="1:65" s="2" customFormat="1" ht="16.5" customHeight="1">
      <c r="A164" s="26"/>
      <c r="B164" s="143"/>
      <c r="C164" s="157" t="s">
        <v>267</v>
      </c>
      <c r="D164" s="157" t="s">
        <v>229</v>
      </c>
      <c r="E164" s="158" t="s">
        <v>2265</v>
      </c>
      <c r="F164" s="159" t="s">
        <v>2266</v>
      </c>
      <c r="G164" s="160" t="s">
        <v>2209</v>
      </c>
      <c r="H164" s="161">
        <v>6</v>
      </c>
      <c r="I164" s="161"/>
      <c r="J164" s="161"/>
      <c r="K164" s="162"/>
      <c r="L164" s="163"/>
      <c r="M164" s="164" t="s">
        <v>1</v>
      </c>
      <c r="N164" s="165" t="s">
        <v>39</v>
      </c>
      <c r="O164" s="152">
        <v>0</v>
      </c>
      <c r="P164" s="152">
        <f t="shared" si="9"/>
        <v>0</v>
      </c>
      <c r="Q164" s="152">
        <v>0</v>
      </c>
      <c r="R164" s="152">
        <f t="shared" si="10"/>
        <v>0</v>
      </c>
      <c r="S164" s="152">
        <v>0</v>
      </c>
      <c r="T164" s="153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4" t="s">
        <v>1451</v>
      </c>
      <c r="AT164" s="154" t="s">
        <v>229</v>
      </c>
      <c r="AU164" s="154" t="s">
        <v>86</v>
      </c>
      <c r="AY164" s="14" t="s">
        <v>154</v>
      </c>
      <c r="BE164" s="155">
        <f t="shared" si="12"/>
        <v>0</v>
      </c>
      <c r="BF164" s="155">
        <f t="shared" si="13"/>
        <v>0</v>
      </c>
      <c r="BG164" s="155">
        <f t="shared" si="14"/>
        <v>0</v>
      </c>
      <c r="BH164" s="155">
        <f t="shared" si="15"/>
        <v>0</v>
      </c>
      <c r="BI164" s="155">
        <f t="shared" si="16"/>
        <v>0</v>
      </c>
      <c r="BJ164" s="14" t="s">
        <v>86</v>
      </c>
      <c r="BK164" s="156">
        <f t="shared" si="17"/>
        <v>0</v>
      </c>
      <c r="BL164" s="14" t="s">
        <v>409</v>
      </c>
      <c r="BM164" s="154" t="s">
        <v>401</v>
      </c>
    </row>
    <row r="165" spans="1:65" s="2" customFormat="1" ht="24" customHeight="1">
      <c r="A165" s="26"/>
      <c r="B165" s="143"/>
      <c r="C165" s="157" t="s">
        <v>271</v>
      </c>
      <c r="D165" s="157" t="s">
        <v>229</v>
      </c>
      <c r="E165" s="158" t="s">
        <v>2267</v>
      </c>
      <c r="F165" s="159" t="s">
        <v>2268</v>
      </c>
      <c r="G165" s="160" t="s">
        <v>2209</v>
      </c>
      <c r="H165" s="161">
        <v>2</v>
      </c>
      <c r="I165" s="161"/>
      <c r="J165" s="161"/>
      <c r="K165" s="162"/>
      <c r="L165" s="163"/>
      <c r="M165" s="164" t="s">
        <v>1</v>
      </c>
      <c r="N165" s="165" t="s">
        <v>39</v>
      </c>
      <c r="O165" s="152">
        <v>0</v>
      </c>
      <c r="P165" s="152">
        <f t="shared" si="9"/>
        <v>0</v>
      </c>
      <c r="Q165" s="152">
        <v>0</v>
      </c>
      <c r="R165" s="152">
        <f t="shared" si="10"/>
        <v>0</v>
      </c>
      <c r="S165" s="152">
        <v>0</v>
      </c>
      <c r="T165" s="153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4" t="s">
        <v>1451</v>
      </c>
      <c r="AT165" s="154" t="s">
        <v>229</v>
      </c>
      <c r="AU165" s="154" t="s">
        <v>86</v>
      </c>
      <c r="AY165" s="14" t="s">
        <v>154</v>
      </c>
      <c r="BE165" s="155">
        <f t="shared" si="12"/>
        <v>0</v>
      </c>
      <c r="BF165" s="155">
        <f t="shared" si="13"/>
        <v>0</v>
      </c>
      <c r="BG165" s="155">
        <f t="shared" si="14"/>
        <v>0</v>
      </c>
      <c r="BH165" s="155">
        <f t="shared" si="15"/>
        <v>0</v>
      </c>
      <c r="BI165" s="155">
        <f t="shared" si="16"/>
        <v>0</v>
      </c>
      <c r="BJ165" s="14" t="s">
        <v>86</v>
      </c>
      <c r="BK165" s="156">
        <f t="shared" si="17"/>
        <v>0</v>
      </c>
      <c r="BL165" s="14" t="s">
        <v>409</v>
      </c>
      <c r="BM165" s="154" t="s">
        <v>409</v>
      </c>
    </row>
    <row r="166" spans="1:65" s="2" customFormat="1" ht="16.5" customHeight="1">
      <c r="A166" s="26"/>
      <c r="B166" s="143"/>
      <c r="C166" s="157" t="s">
        <v>275</v>
      </c>
      <c r="D166" s="157" t="s">
        <v>229</v>
      </c>
      <c r="E166" s="158" t="s">
        <v>2269</v>
      </c>
      <c r="F166" s="159" t="s">
        <v>2270</v>
      </c>
      <c r="G166" s="160" t="s">
        <v>2209</v>
      </c>
      <c r="H166" s="161">
        <v>2</v>
      </c>
      <c r="I166" s="161"/>
      <c r="J166" s="161"/>
      <c r="K166" s="162"/>
      <c r="L166" s="163"/>
      <c r="M166" s="164" t="s">
        <v>1</v>
      </c>
      <c r="N166" s="165" t="s">
        <v>39</v>
      </c>
      <c r="O166" s="152">
        <v>0</v>
      </c>
      <c r="P166" s="152">
        <f t="shared" si="9"/>
        <v>0</v>
      </c>
      <c r="Q166" s="152">
        <v>0</v>
      </c>
      <c r="R166" s="152">
        <f t="shared" si="10"/>
        <v>0</v>
      </c>
      <c r="S166" s="152">
        <v>0</v>
      </c>
      <c r="T166" s="153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4" t="s">
        <v>1451</v>
      </c>
      <c r="AT166" s="154" t="s">
        <v>229</v>
      </c>
      <c r="AU166" s="154" t="s">
        <v>86</v>
      </c>
      <c r="AY166" s="14" t="s">
        <v>154</v>
      </c>
      <c r="BE166" s="155">
        <f t="shared" si="12"/>
        <v>0</v>
      </c>
      <c r="BF166" s="155">
        <f t="shared" si="13"/>
        <v>0</v>
      </c>
      <c r="BG166" s="155">
        <f t="shared" si="14"/>
        <v>0</v>
      </c>
      <c r="BH166" s="155">
        <f t="shared" si="15"/>
        <v>0</v>
      </c>
      <c r="BI166" s="155">
        <f t="shared" si="16"/>
        <v>0</v>
      </c>
      <c r="BJ166" s="14" t="s">
        <v>86</v>
      </c>
      <c r="BK166" s="156">
        <f t="shared" si="17"/>
        <v>0</v>
      </c>
      <c r="BL166" s="14" t="s">
        <v>409</v>
      </c>
      <c r="BM166" s="154" t="s">
        <v>419</v>
      </c>
    </row>
    <row r="167" spans="1:65" s="2" customFormat="1" ht="24" customHeight="1">
      <c r="A167" s="26"/>
      <c r="B167" s="143"/>
      <c r="C167" s="144" t="s">
        <v>279</v>
      </c>
      <c r="D167" s="144" t="s">
        <v>157</v>
      </c>
      <c r="E167" s="145" t="s">
        <v>2271</v>
      </c>
      <c r="F167" s="146" t="s">
        <v>2272</v>
      </c>
      <c r="G167" s="147" t="s">
        <v>2209</v>
      </c>
      <c r="H167" s="148">
        <v>7</v>
      </c>
      <c r="I167" s="148"/>
      <c r="J167" s="148"/>
      <c r="K167" s="149"/>
      <c r="L167" s="27"/>
      <c r="M167" s="150" t="s">
        <v>1</v>
      </c>
      <c r="N167" s="151" t="s">
        <v>39</v>
      </c>
      <c r="O167" s="152">
        <v>0</v>
      </c>
      <c r="P167" s="152">
        <f t="shared" si="9"/>
        <v>0</v>
      </c>
      <c r="Q167" s="152">
        <v>0</v>
      </c>
      <c r="R167" s="152">
        <f t="shared" si="10"/>
        <v>0</v>
      </c>
      <c r="S167" s="152">
        <v>0</v>
      </c>
      <c r="T167" s="153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4" t="s">
        <v>409</v>
      </c>
      <c r="AT167" s="154" t="s">
        <v>157</v>
      </c>
      <c r="AU167" s="154" t="s">
        <v>86</v>
      </c>
      <c r="AY167" s="14" t="s">
        <v>154</v>
      </c>
      <c r="BE167" s="155">
        <f t="shared" si="12"/>
        <v>0</v>
      </c>
      <c r="BF167" s="155">
        <f t="shared" si="13"/>
        <v>0</v>
      </c>
      <c r="BG167" s="155">
        <f t="shared" si="14"/>
        <v>0</v>
      </c>
      <c r="BH167" s="155">
        <f t="shared" si="15"/>
        <v>0</v>
      </c>
      <c r="BI167" s="155">
        <f t="shared" si="16"/>
        <v>0</v>
      </c>
      <c r="BJ167" s="14" t="s">
        <v>86</v>
      </c>
      <c r="BK167" s="156">
        <f t="shared" si="17"/>
        <v>0</v>
      </c>
      <c r="BL167" s="14" t="s">
        <v>409</v>
      </c>
      <c r="BM167" s="154" t="s">
        <v>426</v>
      </c>
    </row>
    <row r="168" spans="1:65" s="2" customFormat="1" ht="16.5" customHeight="1">
      <c r="A168" s="26"/>
      <c r="B168" s="143"/>
      <c r="C168" s="157" t="s">
        <v>283</v>
      </c>
      <c r="D168" s="157" t="s">
        <v>229</v>
      </c>
      <c r="E168" s="158" t="s">
        <v>2273</v>
      </c>
      <c r="F168" s="159" t="s">
        <v>2274</v>
      </c>
      <c r="G168" s="160" t="s">
        <v>2209</v>
      </c>
      <c r="H168" s="161">
        <v>7</v>
      </c>
      <c r="I168" s="161"/>
      <c r="J168" s="161"/>
      <c r="K168" s="162"/>
      <c r="L168" s="163"/>
      <c r="M168" s="164" t="s">
        <v>1</v>
      </c>
      <c r="N168" s="165" t="s">
        <v>39</v>
      </c>
      <c r="O168" s="152">
        <v>0</v>
      </c>
      <c r="P168" s="152">
        <f t="shared" si="9"/>
        <v>0</v>
      </c>
      <c r="Q168" s="152">
        <v>0</v>
      </c>
      <c r="R168" s="152">
        <f t="shared" si="10"/>
        <v>0</v>
      </c>
      <c r="S168" s="152">
        <v>0</v>
      </c>
      <c r="T168" s="153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4" t="s">
        <v>1451</v>
      </c>
      <c r="AT168" s="154" t="s">
        <v>229</v>
      </c>
      <c r="AU168" s="154" t="s">
        <v>86</v>
      </c>
      <c r="AY168" s="14" t="s">
        <v>154</v>
      </c>
      <c r="BE168" s="155">
        <f t="shared" si="12"/>
        <v>0</v>
      </c>
      <c r="BF168" s="155">
        <f t="shared" si="13"/>
        <v>0</v>
      </c>
      <c r="BG168" s="155">
        <f t="shared" si="14"/>
        <v>0</v>
      </c>
      <c r="BH168" s="155">
        <f t="shared" si="15"/>
        <v>0</v>
      </c>
      <c r="BI168" s="155">
        <f t="shared" si="16"/>
        <v>0</v>
      </c>
      <c r="BJ168" s="14" t="s">
        <v>86</v>
      </c>
      <c r="BK168" s="156">
        <f t="shared" si="17"/>
        <v>0</v>
      </c>
      <c r="BL168" s="14" t="s">
        <v>409</v>
      </c>
      <c r="BM168" s="154" t="s">
        <v>438</v>
      </c>
    </row>
    <row r="169" spans="1:65" s="2" customFormat="1" ht="24" customHeight="1">
      <c r="A169" s="26"/>
      <c r="B169" s="143"/>
      <c r="C169" s="144" t="s">
        <v>287</v>
      </c>
      <c r="D169" s="144" t="s">
        <v>157</v>
      </c>
      <c r="E169" s="145" t="s">
        <v>2275</v>
      </c>
      <c r="F169" s="146" t="s">
        <v>2276</v>
      </c>
      <c r="G169" s="147" t="s">
        <v>2209</v>
      </c>
      <c r="H169" s="148">
        <v>2</v>
      </c>
      <c r="I169" s="148"/>
      <c r="J169" s="148"/>
      <c r="K169" s="149"/>
      <c r="L169" s="27"/>
      <c r="M169" s="150" t="s">
        <v>1</v>
      </c>
      <c r="N169" s="151" t="s">
        <v>39</v>
      </c>
      <c r="O169" s="152">
        <v>0</v>
      </c>
      <c r="P169" s="152">
        <f t="shared" si="9"/>
        <v>0</v>
      </c>
      <c r="Q169" s="152">
        <v>0</v>
      </c>
      <c r="R169" s="152">
        <f t="shared" si="10"/>
        <v>0</v>
      </c>
      <c r="S169" s="152">
        <v>0</v>
      </c>
      <c r="T169" s="153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4" t="s">
        <v>409</v>
      </c>
      <c r="AT169" s="154" t="s">
        <v>157</v>
      </c>
      <c r="AU169" s="154" t="s">
        <v>86</v>
      </c>
      <c r="AY169" s="14" t="s">
        <v>154</v>
      </c>
      <c r="BE169" s="155">
        <f t="shared" si="12"/>
        <v>0</v>
      </c>
      <c r="BF169" s="155">
        <f t="shared" si="13"/>
        <v>0</v>
      </c>
      <c r="BG169" s="155">
        <f t="shared" si="14"/>
        <v>0</v>
      </c>
      <c r="BH169" s="155">
        <f t="shared" si="15"/>
        <v>0</v>
      </c>
      <c r="BI169" s="155">
        <f t="shared" si="16"/>
        <v>0</v>
      </c>
      <c r="BJ169" s="14" t="s">
        <v>86</v>
      </c>
      <c r="BK169" s="156">
        <f t="shared" si="17"/>
        <v>0</v>
      </c>
      <c r="BL169" s="14" t="s">
        <v>409</v>
      </c>
      <c r="BM169" s="154" t="s">
        <v>446</v>
      </c>
    </row>
    <row r="170" spans="1:65" s="2" customFormat="1" ht="24" customHeight="1">
      <c r="A170" s="26"/>
      <c r="B170" s="143"/>
      <c r="C170" s="157" t="s">
        <v>291</v>
      </c>
      <c r="D170" s="157" t="s">
        <v>229</v>
      </c>
      <c r="E170" s="158" t="s">
        <v>2277</v>
      </c>
      <c r="F170" s="159" t="s">
        <v>2278</v>
      </c>
      <c r="G170" s="160" t="s">
        <v>2209</v>
      </c>
      <c r="H170" s="161">
        <v>2</v>
      </c>
      <c r="I170" s="161"/>
      <c r="J170" s="161"/>
      <c r="K170" s="162"/>
      <c r="L170" s="163"/>
      <c r="M170" s="164" t="s">
        <v>1</v>
      </c>
      <c r="N170" s="165" t="s">
        <v>39</v>
      </c>
      <c r="O170" s="152">
        <v>0</v>
      </c>
      <c r="P170" s="152">
        <f t="shared" si="9"/>
        <v>0</v>
      </c>
      <c r="Q170" s="152">
        <v>0</v>
      </c>
      <c r="R170" s="152">
        <f t="shared" si="10"/>
        <v>0</v>
      </c>
      <c r="S170" s="152">
        <v>0</v>
      </c>
      <c r="T170" s="153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4" t="s">
        <v>1451</v>
      </c>
      <c r="AT170" s="154" t="s">
        <v>229</v>
      </c>
      <c r="AU170" s="154" t="s">
        <v>86</v>
      </c>
      <c r="AY170" s="14" t="s">
        <v>154</v>
      </c>
      <c r="BE170" s="155">
        <f t="shared" si="12"/>
        <v>0</v>
      </c>
      <c r="BF170" s="155">
        <f t="shared" si="13"/>
        <v>0</v>
      </c>
      <c r="BG170" s="155">
        <f t="shared" si="14"/>
        <v>0</v>
      </c>
      <c r="BH170" s="155">
        <f t="shared" si="15"/>
        <v>0</v>
      </c>
      <c r="BI170" s="155">
        <f t="shared" si="16"/>
        <v>0</v>
      </c>
      <c r="BJ170" s="14" t="s">
        <v>86</v>
      </c>
      <c r="BK170" s="156">
        <f t="shared" si="17"/>
        <v>0</v>
      </c>
      <c r="BL170" s="14" t="s">
        <v>409</v>
      </c>
      <c r="BM170" s="154" t="s">
        <v>453</v>
      </c>
    </row>
    <row r="171" spans="1:65" s="2" customFormat="1" ht="24" customHeight="1">
      <c r="A171" s="26"/>
      <c r="B171" s="143"/>
      <c r="C171" s="144" t="s">
        <v>295</v>
      </c>
      <c r="D171" s="144" t="s">
        <v>157</v>
      </c>
      <c r="E171" s="145" t="s">
        <v>2279</v>
      </c>
      <c r="F171" s="146" t="s">
        <v>2276</v>
      </c>
      <c r="G171" s="147" t="s">
        <v>2209</v>
      </c>
      <c r="H171" s="148">
        <v>8</v>
      </c>
      <c r="I171" s="148"/>
      <c r="J171" s="148"/>
      <c r="K171" s="149"/>
      <c r="L171" s="27"/>
      <c r="M171" s="150" t="s">
        <v>1</v>
      </c>
      <c r="N171" s="151" t="s">
        <v>39</v>
      </c>
      <c r="O171" s="152">
        <v>0</v>
      </c>
      <c r="P171" s="152">
        <f t="shared" si="9"/>
        <v>0</v>
      </c>
      <c r="Q171" s="152">
        <v>0</v>
      </c>
      <c r="R171" s="152">
        <f t="shared" si="10"/>
        <v>0</v>
      </c>
      <c r="S171" s="152">
        <v>0</v>
      </c>
      <c r="T171" s="153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4" t="s">
        <v>409</v>
      </c>
      <c r="AT171" s="154" t="s">
        <v>157</v>
      </c>
      <c r="AU171" s="154" t="s">
        <v>86</v>
      </c>
      <c r="AY171" s="14" t="s">
        <v>154</v>
      </c>
      <c r="BE171" s="155">
        <f t="shared" si="12"/>
        <v>0</v>
      </c>
      <c r="BF171" s="155">
        <f t="shared" si="13"/>
        <v>0</v>
      </c>
      <c r="BG171" s="155">
        <f t="shared" si="14"/>
        <v>0</v>
      </c>
      <c r="BH171" s="155">
        <f t="shared" si="15"/>
        <v>0</v>
      </c>
      <c r="BI171" s="155">
        <f t="shared" si="16"/>
        <v>0</v>
      </c>
      <c r="BJ171" s="14" t="s">
        <v>86</v>
      </c>
      <c r="BK171" s="156">
        <f t="shared" si="17"/>
        <v>0</v>
      </c>
      <c r="BL171" s="14" t="s">
        <v>409</v>
      </c>
      <c r="BM171" s="154" t="s">
        <v>460</v>
      </c>
    </row>
    <row r="172" spans="1:65" s="2" customFormat="1" ht="24" customHeight="1">
      <c r="A172" s="26"/>
      <c r="B172" s="143"/>
      <c r="C172" s="157" t="s">
        <v>299</v>
      </c>
      <c r="D172" s="157" t="s">
        <v>229</v>
      </c>
      <c r="E172" s="158" t="s">
        <v>2280</v>
      </c>
      <c r="F172" s="159" t="s">
        <v>2281</v>
      </c>
      <c r="G172" s="160" t="s">
        <v>2209</v>
      </c>
      <c r="H172" s="161">
        <v>8</v>
      </c>
      <c r="I172" s="161"/>
      <c r="J172" s="161"/>
      <c r="K172" s="162"/>
      <c r="L172" s="163"/>
      <c r="M172" s="164" t="s">
        <v>1</v>
      </c>
      <c r="N172" s="165" t="s">
        <v>39</v>
      </c>
      <c r="O172" s="152">
        <v>0</v>
      </c>
      <c r="P172" s="152">
        <f t="shared" si="9"/>
        <v>0</v>
      </c>
      <c r="Q172" s="152">
        <v>0</v>
      </c>
      <c r="R172" s="152">
        <f t="shared" si="10"/>
        <v>0</v>
      </c>
      <c r="S172" s="152">
        <v>0</v>
      </c>
      <c r="T172" s="153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4" t="s">
        <v>1451</v>
      </c>
      <c r="AT172" s="154" t="s">
        <v>229</v>
      </c>
      <c r="AU172" s="154" t="s">
        <v>86</v>
      </c>
      <c r="AY172" s="14" t="s">
        <v>154</v>
      </c>
      <c r="BE172" s="155">
        <f t="shared" si="12"/>
        <v>0</v>
      </c>
      <c r="BF172" s="155">
        <f t="shared" si="13"/>
        <v>0</v>
      </c>
      <c r="BG172" s="155">
        <f t="shared" si="14"/>
        <v>0</v>
      </c>
      <c r="BH172" s="155">
        <f t="shared" si="15"/>
        <v>0</v>
      </c>
      <c r="BI172" s="155">
        <f t="shared" si="16"/>
        <v>0</v>
      </c>
      <c r="BJ172" s="14" t="s">
        <v>86</v>
      </c>
      <c r="BK172" s="156">
        <f t="shared" si="17"/>
        <v>0</v>
      </c>
      <c r="BL172" s="14" t="s">
        <v>409</v>
      </c>
      <c r="BM172" s="154" t="s">
        <v>468</v>
      </c>
    </row>
    <row r="173" spans="1:65" s="2" customFormat="1" ht="16.5" customHeight="1">
      <c r="A173" s="26"/>
      <c r="B173" s="143"/>
      <c r="C173" s="144" t="s">
        <v>304</v>
      </c>
      <c r="D173" s="144" t="s">
        <v>157</v>
      </c>
      <c r="E173" s="145" t="s">
        <v>2282</v>
      </c>
      <c r="F173" s="146" t="s">
        <v>2283</v>
      </c>
      <c r="G173" s="147" t="s">
        <v>2209</v>
      </c>
      <c r="H173" s="148">
        <v>2</v>
      </c>
      <c r="I173" s="148"/>
      <c r="J173" s="148"/>
      <c r="K173" s="149"/>
      <c r="L173" s="27"/>
      <c r="M173" s="150" t="s">
        <v>1</v>
      </c>
      <c r="N173" s="151" t="s">
        <v>39</v>
      </c>
      <c r="O173" s="152">
        <v>0</v>
      </c>
      <c r="P173" s="152">
        <f t="shared" si="9"/>
        <v>0</v>
      </c>
      <c r="Q173" s="152">
        <v>0</v>
      </c>
      <c r="R173" s="152">
        <f t="shared" si="10"/>
        <v>0</v>
      </c>
      <c r="S173" s="152">
        <v>0</v>
      </c>
      <c r="T173" s="153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4" t="s">
        <v>409</v>
      </c>
      <c r="AT173" s="154" t="s">
        <v>157</v>
      </c>
      <c r="AU173" s="154" t="s">
        <v>86</v>
      </c>
      <c r="AY173" s="14" t="s">
        <v>154</v>
      </c>
      <c r="BE173" s="155">
        <f t="shared" si="12"/>
        <v>0</v>
      </c>
      <c r="BF173" s="155">
        <f t="shared" si="13"/>
        <v>0</v>
      </c>
      <c r="BG173" s="155">
        <f t="shared" si="14"/>
        <v>0</v>
      </c>
      <c r="BH173" s="155">
        <f t="shared" si="15"/>
        <v>0</v>
      </c>
      <c r="BI173" s="155">
        <f t="shared" si="16"/>
        <v>0</v>
      </c>
      <c r="BJ173" s="14" t="s">
        <v>86</v>
      </c>
      <c r="BK173" s="156">
        <f t="shared" si="17"/>
        <v>0</v>
      </c>
      <c r="BL173" s="14" t="s">
        <v>409</v>
      </c>
      <c r="BM173" s="154" t="s">
        <v>476</v>
      </c>
    </row>
    <row r="174" spans="1:65" s="2" customFormat="1" ht="16.5" customHeight="1">
      <c r="A174" s="26"/>
      <c r="B174" s="143"/>
      <c r="C174" s="157" t="s">
        <v>308</v>
      </c>
      <c r="D174" s="157" t="s">
        <v>229</v>
      </c>
      <c r="E174" s="158" t="s">
        <v>2284</v>
      </c>
      <c r="F174" s="159" t="s">
        <v>2285</v>
      </c>
      <c r="G174" s="160" t="s">
        <v>2209</v>
      </c>
      <c r="H174" s="161">
        <v>2</v>
      </c>
      <c r="I174" s="161"/>
      <c r="J174" s="161"/>
      <c r="K174" s="162"/>
      <c r="L174" s="163"/>
      <c r="M174" s="164" t="s">
        <v>1</v>
      </c>
      <c r="N174" s="165" t="s">
        <v>39</v>
      </c>
      <c r="O174" s="152">
        <v>0</v>
      </c>
      <c r="P174" s="152">
        <f t="shared" si="9"/>
        <v>0</v>
      </c>
      <c r="Q174" s="152">
        <v>0</v>
      </c>
      <c r="R174" s="152">
        <f t="shared" si="10"/>
        <v>0</v>
      </c>
      <c r="S174" s="152">
        <v>0</v>
      </c>
      <c r="T174" s="153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4" t="s">
        <v>1451</v>
      </c>
      <c r="AT174" s="154" t="s">
        <v>229</v>
      </c>
      <c r="AU174" s="154" t="s">
        <v>86</v>
      </c>
      <c r="AY174" s="14" t="s">
        <v>154</v>
      </c>
      <c r="BE174" s="155">
        <f t="shared" si="12"/>
        <v>0</v>
      </c>
      <c r="BF174" s="155">
        <f t="shared" si="13"/>
        <v>0</v>
      </c>
      <c r="BG174" s="155">
        <f t="shared" si="14"/>
        <v>0</v>
      </c>
      <c r="BH174" s="155">
        <f t="shared" si="15"/>
        <v>0</v>
      </c>
      <c r="BI174" s="155">
        <f t="shared" si="16"/>
        <v>0</v>
      </c>
      <c r="BJ174" s="14" t="s">
        <v>86</v>
      </c>
      <c r="BK174" s="156">
        <f t="shared" si="17"/>
        <v>0</v>
      </c>
      <c r="BL174" s="14" t="s">
        <v>409</v>
      </c>
      <c r="BM174" s="154" t="s">
        <v>484</v>
      </c>
    </row>
    <row r="175" spans="1:65" s="12" customFormat="1" ht="23" customHeight="1">
      <c r="B175" s="131"/>
      <c r="D175" s="132" t="s">
        <v>72</v>
      </c>
      <c r="E175" s="141" t="s">
        <v>2286</v>
      </c>
      <c r="F175" s="141" t="s">
        <v>2287</v>
      </c>
      <c r="J175" s="142"/>
      <c r="L175" s="131"/>
      <c r="M175" s="135"/>
      <c r="N175" s="136"/>
      <c r="O175" s="136"/>
      <c r="P175" s="137">
        <f>SUM(P176:P179)</f>
        <v>0</v>
      </c>
      <c r="Q175" s="136"/>
      <c r="R175" s="137">
        <f>SUM(R176:R179)</f>
        <v>0</v>
      </c>
      <c r="S175" s="136"/>
      <c r="T175" s="138">
        <f>SUM(T176:T179)</f>
        <v>0</v>
      </c>
      <c r="AR175" s="132" t="s">
        <v>155</v>
      </c>
      <c r="AT175" s="139" t="s">
        <v>72</v>
      </c>
      <c r="AU175" s="139" t="s">
        <v>80</v>
      </c>
      <c r="AY175" s="132" t="s">
        <v>154</v>
      </c>
      <c r="BK175" s="140">
        <f>SUM(BK176:BK179)</f>
        <v>0</v>
      </c>
    </row>
    <row r="176" spans="1:65" s="2" customFormat="1" ht="16.5" customHeight="1">
      <c r="A176" s="26"/>
      <c r="B176" s="143"/>
      <c r="C176" s="144" t="s">
        <v>312</v>
      </c>
      <c r="D176" s="144" t="s">
        <v>157</v>
      </c>
      <c r="E176" s="145" t="s">
        <v>2288</v>
      </c>
      <c r="F176" s="146" t="s">
        <v>2289</v>
      </c>
      <c r="G176" s="147" t="s">
        <v>2209</v>
      </c>
      <c r="H176" s="148">
        <v>2</v>
      </c>
      <c r="I176" s="148"/>
      <c r="J176" s="148"/>
      <c r="K176" s="149"/>
      <c r="L176" s="27"/>
      <c r="M176" s="150" t="s">
        <v>1</v>
      </c>
      <c r="N176" s="151" t="s">
        <v>39</v>
      </c>
      <c r="O176" s="152">
        <v>0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4" t="s">
        <v>409</v>
      </c>
      <c r="AT176" s="154" t="s">
        <v>157</v>
      </c>
      <c r="AU176" s="154" t="s">
        <v>86</v>
      </c>
      <c r="AY176" s="14" t="s">
        <v>154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86</v>
      </c>
      <c r="BK176" s="156">
        <f>ROUND(I176*H176,3)</f>
        <v>0</v>
      </c>
      <c r="BL176" s="14" t="s">
        <v>409</v>
      </c>
      <c r="BM176" s="154" t="s">
        <v>492</v>
      </c>
    </row>
    <row r="177" spans="1:65" s="2" customFormat="1" ht="24" customHeight="1">
      <c r="A177" s="26"/>
      <c r="B177" s="143"/>
      <c r="C177" s="157" t="s">
        <v>316</v>
      </c>
      <c r="D177" s="157" t="s">
        <v>229</v>
      </c>
      <c r="E177" s="158" t="s">
        <v>2290</v>
      </c>
      <c r="F177" s="159" t="s">
        <v>2291</v>
      </c>
      <c r="G177" s="160" t="s">
        <v>2209</v>
      </c>
      <c r="H177" s="161">
        <v>2</v>
      </c>
      <c r="I177" s="161"/>
      <c r="J177" s="161"/>
      <c r="K177" s="162"/>
      <c r="L177" s="163"/>
      <c r="M177" s="164" t="s">
        <v>1</v>
      </c>
      <c r="N177" s="165" t="s">
        <v>39</v>
      </c>
      <c r="O177" s="152">
        <v>0</v>
      </c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4" t="s">
        <v>1451</v>
      </c>
      <c r="AT177" s="154" t="s">
        <v>229</v>
      </c>
      <c r="AU177" s="154" t="s">
        <v>86</v>
      </c>
      <c r="AY177" s="14" t="s">
        <v>154</v>
      </c>
      <c r="BE177" s="155">
        <f>IF(N177="základná",J177,0)</f>
        <v>0</v>
      </c>
      <c r="BF177" s="155">
        <f>IF(N177="znížená",J177,0)</f>
        <v>0</v>
      </c>
      <c r="BG177" s="155">
        <f>IF(N177="zákl. prenesená",J177,0)</f>
        <v>0</v>
      </c>
      <c r="BH177" s="155">
        <f>IF(N177="zníž. prenesená",J177,0)</f>
        <v>0</v>
      </c>
      <c r="BI177" s="155">
        <f>IF(N177="nulová",J177,0)</f>
        <v>0</v>
      </c>
      <c r="BJ177" s="14" t="s">
        <v>86</v>
      </c>
      <c r="BK177" s="156">
        <f>ROUND(I177*H177,3)</f>
        <v>0</v>
      </c>
      <c r="BL177" s="14" t="s">
        <v>409</v>
      </c>
      <c r="BM177" s="154" t="s">
        <v>500</v>
      </c>
    </row>
    <row r="178" spans="1:65" s="2" customFormat="1" ht="16.5" customHeight="1">
      <c r="A178" s="26"/>
      <c r="B178" s="143"/>
      <c r="C178" s="144" t="s">
        <v>320</v>
      </c>
      <c r="D178" s="144" t="s">
        <v>157</v>
      </c>
      <c r="E178" s="145" t="s">
        <v>2292</v>
      </c>
      <c r="F178" s="146" t="s">
        <v>2293</v>
      </c>
      <c r="G178" s="147" t="s">
        <v>2209</v>
      </c>
      <c r="H178" s="148">
        <v>1</v>
      </c>
      <c r="I178" s="148"/>
      <c r="J178" s="148"/>
      <c r="K178" s="149"/>
      <c r="L178" s="27"/>
      <c r="M178" s="150" t="s">
        <v>1</v>
      </c>
      <c r="N178" s="151" t="s">
        <v>39</v>
      </c>
      <c r="O178" s="152">
        <v>0</v>
      </c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4" t="s">
        <v>409</v>
      </c>
      <c r="AT178" s="154" t="s">
        <v>157</v>
      </c>
      <c r="AU178" s="154" t="s">
        <v>86</v>
      </c>
      <c r="AY178" s="14" t="s">
        <v>154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86</v>
      </c>
      <c r="BK178" s="156">
        <f>ROUND(I178*H178,3)</f>
        <v>0</v>
      </c>
      <c r="BL178" s="14" t="s">
        <v>409</v>
      </c>
      <c r="BM178" s="154" t="s">
        <v>508</v>
      </c>
    </row>
    <row r="179" spans="1:65" s="2" customFormat="1" ht="16.5" customHeight="1">
      <c r="A179" s="26"/>
      <c r="B179" s="143"/>
      <c r="C179" s="157" t="s">
        <v>324</v>
      </c>
      <c r="D179" s="157" t="s">
        <v>229</v>
      </c>
      <c r="E179" s="158" t="s">
        <v>2294</v>
      </c>
      <c r="F179" s="159" t="s">
        <v>2643</v>
      </c>
      <c r="G179" s="160" t="s">
        <v>2209</v>
      </c>
      <c r="H179" s="161">
        <v>1</v>
      </c>
      <c r="I179" s="161"/>
      <c r="J179" s="161"/>
      <c r="K179" s="162"/>
      <c r="L179" s="163"/>
      <c r="M179" s="164" t="s">
        <v>1</v>
      </c>
      <c r="N179" s="165" t="s">
        <v>39</v>
      </c>
      <c r="O179" s="152">
        <v>0</v>
      </c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4" t="s">
        <v>1451</v>
      </c>
      <c r="AT179" s="154" t="s">
        <v>229</v>
      </c>
      <c r="AU179" s="154" t="s">
        <v>86</v>
      </c>
      <c r="AY179" s="14" t="s">
        <v>154</v>
      </c>
      <c r="BE179" s="155">
        <f>IF(N179="základná",J179,0)</f>
        <v>0</v>
      </c>
      <c r="BF179" s="155">
        <f>IF(N179="znížená",J179,0)</f>
        <v>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4" t="s">
        <v>86</v>
      </c>
      <c r="BK179" s="156">
        <f>ROUND(I179*H179,3)</f>
        <v>0</v>
      </c>
      <c r="BL179" s="14" t="s">
        <v>409</v>
      </c>
      <c r="BM179" s="154" t="s">
        <v>516</v>
      </c>
    </row>
    <row r="180" spans="1:65" s="12" customFormat="1" ht="23" customHeight="1">
      <c r="B180" s="131"/>
      <c r="D180" s="132" t="s">
        <v>72</v>
      </c>
      <c r="E180" s="141" t="s">
        <v>2295</v>
      </c>
      <c r="F180" s="141" t="s">
        <v>2296</v>
      </c>
      <c r="J180" s="142"/>
      <c r="L180" s="131"/>
      <c r="M180" s="135"/>
      <c r="N180" s="136"/>
      <c r="O180" s="136"/>
      <c r="P180" s="137">
        <f>SUM(P181:P191)</f>
        <v>0</v>
      </c>
      <c r="Q180" s="136"/>
      <c r="R180" s="137">
        <f>SUM(R181:R191)</f>
        <v>0</v>
      </c>
      <c r="S180" s="136"/>
      <c r="T180" s="138">
        <f>SUM(T181:T191)</f>
        <v>0</v>
      </c>
      <c r="AR180" s="132" t="s">
        <v>155</v>
      </c>
      <c r="AT180" s="139" t="s">
        <v>72</v>
      </c>
      <c r="AU180" s="139" t="s">
        <v>80</v>
      </c>
      <c r="AY180" s="132" t="s">
        <v>154</v>
      </c>
      <c r="BK180" s="140">
        <f>SUM(BK181:BK191)</f>
        <v>0</v>
      </c>
    </row>
    <row r="181" spans="1:65" s="2" customFormat="1" ht="16.5" customHeight="1">
      <c r="A181" s="26"/>
      <c r="B181" s="143"/>
      <c r="C181" s="144" t="s">
        <v>330</v>
      </c>
      <c r="D181" s="144" t="s">
        <v>157</v>
      </c>
      <c r="E181" s="145" t="s">
        <v>2297</v>
      </c>
      <c r="F181" s="146" t="s">
        <v>2298</v>
      </c>
      <c r="G181" s="147" t="s">
        <v>2209</v>
      </c>
      <c r="H181" s="148">
        <v>1</v>
      </c>
      <c r="I181" s="148"/>
      <c r="J181" s="148"/>
      <c r="K181" s="149"/>
      <c r="L181" s="27"/>
      <c r="M181" s="150" t="s">
        <v>1</v>
      </c>
      <c r="N181" s="151" t="s">
        <v>39</v>
      </c>
      <c r="O181" s="152">
        <v>0</v>
      </c>
      <c r="P181" s="152">
        <f t="shared" ref="P181:P191" si="18">O181*H181</f>
        <v>0</v>
      </c>
      <c r="Q181" s="152">
        <v>0</v>
      </c>
      <c r="R181" s="152">
        <f t="shared" ref="R181:R191" si="19">Q181*H181</f>
        <v>0</v>
      </c>
      <c r="S181" s="152">
        <v>0</v>
      </c>
      <c r="T181" s="153">
        <f t="shared" ref="T181:T191" si="20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4" t="s">
        <v>409</v>
      </c>
      <c r="AT181" s="154" t="s">
        <v>157</v>
      </c>
      <c r="AU181" s="154" t="s">
        <v>86</v>
      </c>
      <c r="AY181" s="14" t="s">
        <v>154</v>
      </c>
      <c r="BE181" s="155">
        <f t="shared" ref="BE181:BE191" si="21">IF(N181="základná",J181,0)</f>
        <v>0</v>
      </c>
      <c r="BF181" s="155">
        <f t="shared" ref="BF181:BF191" si="22">IF(N181="znížená",J181,0)</f>
        <v>0</v>
      </c>
      <c r="BG181" s="155">
        <f t="shared" ref="BG181:BG191" si="23">IF(N181="zákl. prenesená",J181,0)</f>
        <v>0</v>
      </c>
      <c r="BH181" s="155">
        <f t="shared" ref="BH181:BH191" si="24">IF(N181="zníž. prenesená",J181,0)</f>
        <v>0</v>
      </c>
      <c r="BI181" s="155">
        <f t="shared" ref="BI181:BI191" si="25">IF(N181="nulová",J181,0)</f>
        <v>0</v>
      </c>
      <c r="BJ181" s="14" t="s">
        <v>86</v>
      </c>
      <c r="BK181" s="156">
        <f t="shared" ref="BK181:BK191" si="26">ROUND(I181*H181,3)</f>
        <v>0</v>
      </c>
      <c r="BL181" s="14" t="s">
        <v>409</v>
      </c>
      <c r="BM181" s="154" t="s">
        <v>524</v>
      </c>
    </row>
    <row r="182" spans="1:65" s="2" customFormat="1" ht="16.5" customHeight="1">
      <c r="A182" s="26"/>
      <c r="B182" s="143"/>
      <c r="C182" s="144" t="s">
        <v>338</v>
      </c>
      <c r="D182" s="144" t="s">
        <v>157</v>
      </c>
      <c r="E182" s="145" t="s">
        <v>2299</v>
      </c>
      <c r="F182" s="146" t="s">
        <v>2300</v>
      </c>
      <c r="G182" s="147" t="s">
        <v>2209</v>
      </c>
      <c r="H182" s="148">
        <v>2</v>
      </c>
      <c r="I182" s="148"/>
      <c r="J182" s="148"/>
      <c r="K182" s="149"/>
      <c r="L182" s="27"/>
      <c r="M182" s="150" t="s">
        <v>1</v>
      </c>
      <c r="N182" s="151" t="s">
        <v>39</v>
      </c>
      <c r="O182" s="152">
        <v>0</v>
      </c>
      <c r="P182" s="152">
        <f t="shared" si="18"/>
        <v>0</v>
      </c>
      <c r="Q182" s="152">
        <v>0</v>
      </c>
      <c r="R182" s="152">
        <f t="shared" si="19"/>
        <v>0</v>
      </c>
      <c r="S182" s="152">
        <v>0</v>
      </c>
      <c r="T182" s="153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4" t="s">
        <v>409</v>
      </c>
      <c r="AT182" s="154" t="s">
        <v>157</v>
      </c>
      <c r="AU182" s="154" t="s">
        <v>86</v>
      </c>
      <c r="AY182" s="14" t="s">
        <v>154</v>
      </c>
      <c r="BE182" s="155">
        <f t="shared" si="21"/>
        <v>0</v>
      </c>
      <c r="BF182" s="155">
        <f t="shared" si="22"/>
        <v>0</v>
      </c>
      <c r="BG182" s="155">
        <f t="shared" si="23"/>
        <v>0</v>
      </c>
      <c r="BH182" s="155">
        <f t="shared" si="24"/>
        <v>0</v>
      </c>
      <c r="BI182" s="155">
        <f t="shared" si="25"/>
        <v>0</v>
      </c>
      <c r="BJ182" s="14" t="s">
        <v>86</v>
      </c>
      <c r="BK182" s="156">
        <f t="shared" si="26"/>
        <v>0</v>
      </c>
      <c r="BL182" s="14" t="s">
        <v>409</v>
      </c>
      <c r="BM182" s="154" t="s">
        <v>532</v>
      </c>
    </row>
    <row r="183" spans="1:65" s="2" customFormat="1" ht="16.5" customHeight="1">
      <c r="A183" s="26"/>
      <c r="B183" s="143"/>
      <c r="C183" s="144" t="s">
        <v>342</v>
      </c>
      <c r="D183" s="144" t="s">
        <v>157</v>
      </c>
      <c r="E183" s="145" t="s">
        <v>2301</v>
      </c>
      <c r="F183" s="146" t="s">
        <v>2302</v>
      </c>
      <c r="G183" s="147" t="s">
        <v>2209</v>
      </c>
      <c r="H183" s="148">
        <v>2</v>
      </c>
      <c r="I183" s="148"/>
      <c r="J183" s="148"/>
      <c r="K183" s="149"/>
      <c r="L183" s="27"/>
      <c r="M183" s="150" t="s">
        <v>1</v>
      </c>
      <c r="N183" s="151" t="s">
        <v>39</v>
      </c>
      <c r="O183" s="152">
        <v>0</v>
      </c>
      <c r="P183" s="152">
        <f t="shared" si="18"/>
        <v>0</v>
      </c>
      <c r="Q183" s="152">
        <v>0</v>
      </c>
      <c r="R183" s="152">
        <f t="shared" si="19"/>
        <v>0</v>
      </c>
      <c r="S183" s="152">
        <v>0</v>
      </c>
      <c r="T183" s="153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4" t="s">
        <v>409</v>
      </c>
      <c r="AT183" s="154" t="s">
        <v>157</v>
      </c>
      <c r="AU183" s="154" t="s">
        <v>86</v>
      </c>
      <c r="AY183" s="14" t="s">
        <v>154</v>
      </c>
      <c r="BE183" s="155">
        <f t="shared" si="21"/>
        <v>0</v>
      </c>
      <c r="BF183" s="155">
        <f t="shared" si="22"/>
        <v>0</v>
      </c>
      <c r="BG183" s="155">
        <f t="shared" si="23"/>
        <v>0</v>
      </c>
      <c r="BH183" s="155">
        <f t="shared" si="24"/>
        <v>0</v>
      </c>
      <c r="BI183" s="155">
        <f t="shared" si="25"/>
        <v>0</v>
      </c>
      <c r="BJ183" s="14" t="s">
        <v>86</v>
      </c>
      <c r="BK183" s="156">
        <f t="shared" si="26"/>
        <v>0</v>
      </c>
      <c r="BL183" s="14" t="s">
        <v>409</v>
      </c>
      <c r="BM183" s="154" t="s">
        <v>540</v>
      </c>
    </row>
    <row r="184" spans="1:65" s="2" customFormat="1" ht="16.5" customHeight="1">
      <c r="A184" s="26"/>
      <c r="B184" s="143"/>
      <c r="C184" s="144" t="s">
        <v>345</v>
      </c>
      <c r="D184" s="144" t="s">
        <v>157</v>
      </c>
      <c r="E184" s="145" t="s">
        <v>2303</v>
      </c>
      <c r="F184" s="146" t="s">
        <v>2304</v>
      </c>
      <c r="G184" s="147" t="s">
        <v>2209</v>
      </c>
      <c r="H184" s="148">
        <v>2</v>
      </c>
      <c r="I184" s="148"/>
      <c r="J184" s="148"/>
      <c r="K184" s="149"/>
      <c r="L184" s="27"/>
      <c r="M184" s="150" t="s">
        <v>1</v>
      </c>
      <c r="N184" s="151" t="s">
        <v>39</v>
      </c>
      <c r="O184" s="152">
        <v>0</v>
      </c>
      <c r="P184" s="152">
        <f t="shared" si="18"/>
        <v>0</v>
      </c>
      <c r="Q184" s="152">
        <v>0</v>
      </c>
      <c r="R184" s="152">
        <f t="shared" si="19"/>
        <v>0</v>
      </c>
      <c r="S184" s="152">
        <v>0</v>
      </c>
      <c r="T184" s="153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4" t="s">
        <v>409</v>
      </c>
      <c r="AT184" s="154" t="s">
        <v>157</v>
      </c>
      <c r="AU184" s="154" t="s">
        <v>86</v>
      </c>
      <c r="AY184" s="14" t="s">
        <v>154</v>
      </c>
      <c r="BE184" s="155">
        <f t="shared" si="21"/>
        <v>0</v>
      </c>
      <c r="BF184" s="155">
        <f t="shared" si="22"/>
        <v>0</v>
      </c>
      <c r="BG184" s="155">
        <f t="shared" si="23"/>
        <v>0</v>
      </c>
      <c r="BH184" s="155">
        <f t="shared" si="24"/>
        <v>0</v>
      </c>
      <c r="BI184" s="155">
        <f t="shared" si="25"/>
        <v>0</v>
      </c>
      <c r="BJ184" s="14" t="s">
        <v>86</v>
      </c>
      <c r="BK184" s="156">
        <f t="shared" si="26"/>
        <v>0</v>
      </c>
      <c r="BL184" s="14" t="s">
        <v>409</v>
      </c>
      <c r="BM184" s="154" t="s">
        <v>548</v>
      </c>
    </row>
    <row r="185" spans="1:65" s="2" customFormat="1" ht="16.5" customHeight="1">
      <c r="A185" s="26"/>
      <c r="B185" s="143"/>
      <c r="C185" s="157" t="s">
        <v>348</v>
      </c>
      <c r="D185" s="157" t="s">
        <v>229</v>
      </c>
      <c r="E185" s="158" t="s">
        <v>2305</v>
      </c>
      <c r="F185" s="159" t="s">
        <v>2306</v>
      </c>
      <c r="G185" s="160" t="s">
        <v>2209</v>
      </c>
      <c r="H185" s="161">
        <v>1</v>
      </c>
      <c r="I185" s="161"/>
      <c r="J185" s="161"/>
      <c r="K185" s="162"/>
      <c r="L185" s="163"/>
      <c r="M185" s="164" t="s">
        <v>1</v>
      </c>
      <c r="N185" s="165" t="s">
        <v>39</v>
      </c>
      <c r="O185" s="152">
        <v>0</v>
      </c>
      <c r="P185" s="152">
        <f t="shared" si="18"/>
        <v>0</v>
      </c>
      <c r="Q185" s="152">
        <v>0</v>
      </c>
      <c r="R185" s="152">
        <f t="shared" si="19"/>
        <v>0</v>
      </c>
      <c r="S185" s="152">
        <v>0</v>
      </c>
      <c r="T185" s="153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4" t="s">
        <v>1451</v>
      </c>
      <c r="AT185" s="154" t="s">
        <v>229</v>
      </c>
      <c r="AU185" s="154" t="s">
        <v>86</v>
      </c>
      <c r="AY185" s="14" t="s">
        <v>154</v>
      </c>
      <c r="BE185" s="155">
        <f t="shared" si="21"/>
        <v>0</v>
      </c>
      <c r="BF185" s="155">
        <f t="shared" si="22"/>
        <v>0</v>
      </c>
      <c r="BG185" s="155">
        <f t="shared" si="23"/>
        <v>0</v>
      </c>
      <c r="BH185" s="155">
        <f t="shared" si="24"/>
        <v>0</v>
      </c>
      <c r="BI185" s="155">
        <f t="shared" si="25"/>
        <v>0</v>
      </c>
      <c r="BJ185" s="14" t="s">
        <v>86</v>
      </c>
      <c r="BK185" s="156">
        <f t="shared" si="26"/>
        <v>0</v>
      </c>
      <c r="BL185" s="14" t="s">
        <v>409</v>
      </c>
      <c r="BM185" s="154" t="s">
        <v>557</v>
      </c>
    </row>
    <row r="186" spans="1:65" s="2" customFormat="1" ht="16.5" customHeight="1">
      <c r="A186" s="26"/>
      <c r="B186" s="143"/>
      <c r="C186" s="157" t="s">
        <v>355</v>
      </c>
      <c r="D186" s="157" t="s">
        <v>229</v>
      </c>
      <c r="E186" s="158" t="s">
        <v>2307</v>
      </c>
      <c r="F186" s="159" t="s">
        <v>2308</v>
      </c>
      <c r="G186" s="160" t="s">
        <v>2209</v>
      </c>
      <c r="H186" s="161">
        <v>1</v>
      </c>
      <c r="I186" s="161"/>
      <c r="J186" s="161"/>
      <c r="K186" s="162"/>
      <c r="L186" s="163"/>
      <c r="M186" s="164" t="s">
        <v>1</v>
      </c>
      <c r="N186" s="165" t="s">
        <v>39</v>
      </c>
      <c r="O186" s="152">
        <v>0</v>
      </c>
      <c r="P186" s="152">
        <f t="shared" si="18"/>
        <v>0</v>
      </c>
      <c r="Q186" s="152">
        <v>0</v>
      </c>
      <c r="R186" s="152">
        <f t="shared" si="19"/>
        <v>0</v>
      </c>
      <c r="S186" s="152">
        <v>0</v>
      </c>
      <c r="T186" s="153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4" t="s">
        <v>1451</v>
      </c>
      <c r="AT186" s="154" t="s">
        <v>229</v>
      </c>
      <c r="AU186" s="154" t="s">
        <v>86</v>
      </c>
      <c r="AY186" s="14" t="s">
        <v>154</v>
      </c>
      <c r="BE186" s="155">
        <f t="shared" si="21"/>
        <v>0</v>
      </c>
      <c r="BF186" s="155">
        <f t="shared" si="22"/>
        <v>0</v>
      </c>
      <c r="BG186" s="155">
        <f t="shared" si="23"/>
        <v>0</v>
      </c>
      <c r="BH186" s="155">
        <f t="shared" si="24"/>
        <v>0</v>
      </c>
      <c r="BI186" s="155">
        <f t="shared" si="25"/>
        <v>0</v>
      </c>
      <c r="BJ186" s="14" t="s">
        <v>86</v>
      </c>
      <c r="BK186" s="156">
        <f t="shared" si="26"/>
        <v>0</v>
      </c>
      <c r="BL186" s="14" t="s">
        <v>409</v>
      </c>
      <c r="BM186" s="154" t="s">
        <v>565</v>
      </c>
    </row>
    <row r="187" spans="1:65" s="2" customFormat="1" ht="16.5" customHeight="1">
      <c r="A187" s="26"/>
      <c r="B187" s="143"/>
      <c r="C187" s="157" t="s">
        <v>359</v>
      </c>
      <c r="D187" s="157" t="s">
        <v>229</v>
      </c>
      <c r="E187" s="158" t="s">
        <v>2309</v>
      </c>
      <c r="F187" s="159" t="s">
        <v>2310</v>
      </c>
      <c r="G187" s="160" t="s">
        <v>2209</v>
      </c>
      <c r="H187" s="161">
        <v>1</v>
      </c>
      <c r="I187" s="161"/>
      <c r="J187" s="161"/>
      <c r="K187" s="162"/>
      <c r="L187" s="163"/>
      <c r="M187" s="164" t="s">
        <v>1</v>
      </c>
      <c r="N187" s="165" t="s">
        <v>39</v>
      </c>
      <c r="O187" s="152">
        <v>0</v>
      </c>
      <c r="P187" s="152">
        <f t="shared" si="18"/>
        <v>0</v>
      </c>
      <c r="Q187" s="152">
        <v>0</v>
      </c>
      <c r="R187" s="152">
        <f t="shared" si="19"/>
        <v>0</v>
      </c>
      <c r="S187" s="152">
        <v>0</v>
      </c>
      <c r="T187" s="153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4" t="s">
        <v>1451</v>
      </c>
      <c r="AT187" s="154" t="s">
        <v>229</v>
      </c>
      <c r="AU187" s="154" t="s">
        <v>86</v>
      </c>
      <c r="AY187" s="14" t="s">
        <v>154</v>
      </c>
      <c r="BE187" s="155">
        <f t="shared" si="21"/>
        <v>0</v>
      </c>
      <c r="BF187" s="155">
        <f t="shared" si="22"/>
        <v>0</v>
      </c>
      <c r="BG187" s="155">
        <f t="shared" si="23"/>
        <v>0</v>
      </c>
      <c r="BH187" s="155">
        <f t="shared" si="24"/>
        <v>0</v>
      </c>
      <c r="BI187" s="155">
        <f t="shared" si="25"/>
        <v>0</v>
      </c>
      <c r="BJ187" s="14" t="s">
        <v>86</v>
      </c>
      <c r="BK187" s="156">
        <f t="shared" si="26"/>
        <v>0</v>
      </c>
      <c r="BL187" s="14" t="s">
        <v>409</v>
      </c>
      <c r="BM187" s="154" t="s">
        <v>573</v>
      </c>
    </row>
    <row r="188" spans="1:65" s="2" customFormat="1" ht="16.5" customHeight="1">
      <c r="A188" s="26"/>
      <c r="B188" s="143"/>
      <c r="C188" s="157" t="s">
        <v>363</v>
      </c>
      <c r="D188" s="157" t="s">
        <v>229</v>
      </c>
      <c r="E188" s="158" t="s">
        <v>2311</v>
      </c>
      <c r="F188" s="159" t="s">
        <v>2312</v>
      </c>
      <c r="G188" s="160" t="s">
        <v>2209</v>
      </c>
      <c r="H188" s="161">
        <v>1</v>
      </c>
      <c r="I188" s="161"/>
      <c r="J188" s="161"/>
      <c r="K188" s="162"/>
      <c r="L188" s="163"/>
      <c r="M188" s="164" t="s">
        <v>1</v>
      </c>
      <c r="N188" s="165" t="s">
        <v>39</v>
      </c>
      <c r="O188" s="152">
        <v>0</v>
      </c>
      <c r="P188" s="152">
        <f t="shared" si="18"/>
        <v>0</v>
      </c>
      <c r="Q188" s="152">
        <v>0</v>
      </c>
      <c r="R188" s="152">
        <f t="shared" si="19"/>
        <v>0</v>
      </c>
      <c r="S188" s="152">
        <v>0</v>
      </c>
      <c r="T188" s="153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4" t="s">
        <v>1451</v>
      </c>
      <c r="AT188" s="154" t="s">
        <v>229</v>
      </c>
      <c r="AU188" s="154" t="s">
        <v>86</v>
      </c>
      <c r="AY188" s="14" t="s">
        <v>154</v>
      </c>
      <c r="BE188" s="155">
        <f t="shared" si="21"/>
        <v>0</v>
      </c>
      <c r="BF188" s="155">
        <f t="shared" si="22"/>
        <v>0</v>
      </c>
      <c r="BG188" s="155">
        <f t="shared" si="23"/>
        <v>0</v>
      </c>
      <c r="BH188" s="155">
        <f t="shared" si="24"/>
        <v>0</v>
      </c>
      <c r="BI188" s="155">
        <f t="shared" si="25"/>
        <v>0</v>
      </c>
      <c r="BJ188" s="14" t="s">
        <v>86</v>
      </c>
      <c r="BK188" s="156">
        <f t="shared" si="26"/>
        <v>0</v>
      </c>
      <c r="BL188" s="14" t="s">
        <v>409</v>
      </c>
      <c r="BM188" s="154" t="s">
        <v>583</v>
      </c>
    </row>
    <row r="189" spans="1:65" s="2" customFormat="1" ht="16.5" customHeight="1">
      <c r="A189" s="26"/>
      <c r="B189" s="143"/>
      <c r="C189" s="157" t="s">
        <v>365</v>
      </c>
      <c r="D189" s="157" t="s">
        <v>229</v>
      </c>
      <c r="E189" s="158" t="s">
        <v>2313</v>
      </c>
      <c r="F189" s="159" t="s">
        <v>2314</v>
      </c>
      <c r="G189" s="160" t="s">
        <v>2209</v>
      </c>
      <c r="H189" s="161">
        <v>1</v>
      </c>
      <c r="I189" s="161"/>
      <c r="J189" s="161"/>
      <c r="K189" s="162"/>
      <c r="L189" s="163"/>
      <c r="M189" s="164" t="s">
        <v>1</v>
      </c>
      <c r="N189" s="165" t="s">
        <v>39</v>
      </c>
      <c r="O189" s="152">
        <v>0</v>
      </c>
      <c r="P189" s="152">
        <f t="shared" si="18"/>
        <v>0</v>
      </c>
      <c r="Q189" s="152">
        <v>0</v>
      </c>
      <c r="R189" s="152">
        <f t="shared" si="19"/>
        <v>0</v>
      </c>
      <c r="S189" s="152">
        <v>0</v>
      </c>
      <c r="T189" s="153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4" t="s">
        <v>1451</v>
      </c>
      <c r="AT189" s="154" t="s">
        <v>229</v>
      </c>
      <c r="AU189" s="154" t="s">
        <v>86</v>
      </c>
      <c r="AY189" s="14" t="s">
        <v>154</v>
      </c>
      <c r="BE189" s="155">
        <f t="shared" si="21"/>
        <v>0</v>
      </c>
      <c r="BF189" s="155">
        <f t="shared" si="22"/>
        <v>0</v>
      </c>
      <c r="BG189" s="155">
        <f t="shared" si="23"/>
        <v>0</v>
      </c>
      <c r="BH189" s="155">
        <f t="shared" si="24"/>
        <v>0</v>
      </c>
      <c r="BI189" s="155">
        <f t="shared" si="25"/>
        <v>0</v>
      </c>
      <c r="BJ189" s="14" t="s">
        <v>86</v>
      </c>
      <c r="BK189" s="156">
        <f t="shared" si="26"/>
        <v>0</v>
      </c>
      <c r="BL189" s="14" t="s">
        <v>409</v>
      </c>
      <c r="BM189" s="154" t="s">
        <v>589</v>
      </c>
    </row>
    <row r="190" spans="1:65" s="2" customFormat="1" ht="16.5" customHeight="1">
      <c r="A190" s="26"/>
      <c r="B190" s="143"/>
      <c r="C190" s="157" t="s">
        <v>368</v>
      </c>
      <c r="D190" s="157" t="s">
        <v>229</v>
      </c>
      <c r="E190" s="158" t="s">
        <v>2315</v>
      </c>
      <c r="F190" s="159" t="s">
        <v>2316</v>
      </c>
      <c r="G190" s="160" t="s">
        <v>2209</v>
      </c>
      <c r="H190" s="161">
        <v>1</v>
      </c>
      <c r="I190" s="161"/>
      <c r="J190" s="161"/>
      <c r="K190" s="162"/>
      <c r="L190" s="163"/>
      <c r="M190" s="164" t="s">
        <v>1</v>
      </c>
      <c r="N190" s="165" t="s">
        <v>39</v>
      </c>
      <c r="O190" s="152">
        <v>0</v>
      </c>
      <c r="P190" s="152">
        <f t="shared" si="18"/>
        <v>0</v>
      </c>
      <c r="Q190" s="152">
        <v>0</v>
      </c>
      <c r="R190" s="152">
        <f t="shared" si="19"/>
        <v>0</v>
      </c>
      <c r="S190" s="152">
        <v>0</v>
      </c>
      <c r="T190" s="153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4" t="s">
        <v>1451</v>
      </c>
      <c r="AT190" s="154" t="s">
        <v>229</v>
      </c>
      <c r="AU190" s="154" t="s">
        <v>86</v>
      </c>
      <c r="AY190" s="14" t="s">
        <v>154</v>
      </c>
      <c r="BE190" s="155">
        <f t="shared" si="21"/>
        <v>0</v>
      </c>
      <c r="BF190" s="155">
        <f t="shared" si="22"/>
        <v>0</v>
      </c>
      <c r="BG190" s="155">
        <f t="shared" si="23"/>
        <v>0</v>
      </c>
      <c r="BH190" s="155">
        <f t="shared" si="24"/>
        <v>0</v>
      </c>
      <c r="BI190" s="155">
        <f t="shared" si="25"/>
        <v>0</v>
      </c>
      <c r="BJ190" s="14" t="s">
        <v>86</v>
      </c>
      <c r="BK190" s="156">
        <f t="shared" si="26"/>
        <v>0</v>
      </c>
      <c r="BL190" s="14" t="s">
        <v>409</v>
      </c>
      <c r="BM190" s="154" t="s">
        <v>598</v>
      </c>
    </row>
    <row r="191" spans="1:65" s="2" customFormat="1" ht="16.5" customHeight="1">
      <c r="A191" s="26"/>
      <c r="B191" s="143"/>
      <c r="C191" s="157" t="s">
        <v>372</v>
      </c>
      <c r="D191" s="157" t="s">
        <v>229</v>
      </c>
      <c r="E191" s="158" t="s">
        <v>2317</v>
      </c>
      <c r="F191" s="159" t="s">
        <v>2318</v>
      </c>
      <c r="G191" s="160" t="s">
        <v>2209</v>
      </c>
      <c r="H191" s="161">
        <v>1</v>
      </c>
      <c r="I191" s="161"/>
      <c r="J191" s="161"/>
      <c r="K191" s="162"/>
      <c r="L191" s="163"/>
      <c r="M191" s="164" t="s">
        <v>1</v>
      </c>
      <c r="N191" s="165" t="s">
        <v>39</v>
      </c>
      <c r="O191" s="152">
        <v>0</v>
      </c>
      <c r="P191" s="152">
        <f t="shared" si="18"/>
        <v>0</v>
      </c>
      <c r="Q191" s="152">
        <v>0</v>
      </c>
      <c r="R191" s="152">
        <f t="shared" si="19"/>
        <v>0</v>
      </c>
      <c r="S191" s="152">
        <v>0</v>
      </c>
      <c r="T191" s="153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4" t="s">
        <v>1451</v>
      </c>
      <c r="AT191" s="154" t="s">
        <v>229</v>
      </c>
      <c r="AU191" s="154" t="s">
        <v>86</v>
      </c>
      <c r="AY191" s="14" t="s">
        <v>154</v>
      </c>
      <c r="BE191" s="155">
        <f t="shared" si="21"/>
        <v>0</v>
      </c>
      <c r="BF191" s="155">
        <f t="shared" si="22"/>
        <v>0</v>
      </c>
      <c r="BG191" s="155">
        <f t="shared" si="23"/>
        <v>0</v>
      </c>
      <c r="BH191" s="155">
        <f t="shared" si="24"/>
        <v>0</v>
      </c>
      <c r="BI191" s="155">
        <f t="shared" si="25"/>
        <v>0</v>
      </c>
      <c r="BJ191" s="14" t="s">
        <v>86</v>
      </c>
      <c r="BK191" s="156">
        <f t="shared" si="26"/>
        <v>0</v>
      </c>
      <c r="BL191" s="14" t="s">
        <v>409</v>
      </c>
      <c r="BM191" s="154" t="s">
        <v>604</v>
      </c>
    </row>
    <row r="192" spans="1:65" s="12" customFormat="1" ht="23" customHeight="1">
      <c r="B192" s="131"/>
      <c r="D192" s="132" t="s">
        <v>72</v>
      </c>
      <c r="E192" s="141" t="s">
        <v>2319</v>
      </c>
      <c r="F192" s="141" t="s">
        <v>2320</v>
      </c>
      <c r="J192" s="142"/>
      <c r="L192" s="131"/>
      <c r="M192" s="135"/>
      <c r="N192" s="136"/>
      <c r="O192" s="136"/>
      <c r="P192" s="137">
        <f>SUM(P193:P210)</f>
        <v>0</v>
      </c>
      <c r="Q192" s="136"/>
      <c r="R192" s="137">
        <f>SUM(R193:R210)</f>
        <v>0</v>
      </c>
      <c r="S192" s="136"/>
      <c r="T192" s="138">
        <f>SUM(T193:T210)</f>
        <v>0</v>
      </c>
      <c r="AR192" s="132" t="s">
        <v>155</v>
      </c>
      <c r="AT192" s="139" t="s">
        <v>72</v>
      </c>
      <c r="AU192" s="139" t="s">
        <v>80</v>
      </c>
      <c r="AY192" s="132" t="s">
        <v>154</v>
      </c>
      <c r="BK192" s="140">
        <f>SUM(BK193:BK210)</f>
        <v>0</v>
      </c>
    </row>
    <row r="193" spans="1:65" s="2" customFormat="1" ht="16.5" customHeight="1">
      <c r="A193" s="26"/>
      <c r="B193" s="143"/>
      <c r="C193" s="144" t="s">
        <v>376</v>
      </c>
      <c r="D193" s="144" t="s">
        <v>157</v>
      </c>
      <c r="E193" s="145" t="s">
        <v>2321</v>
      </c>
      <c r="F193" s="146" t="s">
        <v>2322</v>
      </c>
      <c r="G193" s="147" t="s">
        <v>2209</v>
      </c>
      <c r="H193" s="148">
        <v>13</v>
      </c>
      <c r="I193" s="148"/>
      <c r="J193" s="148"/>
      <c r="K193" s="149"/>
      <c r="L193" s="27"/>
      <c r="M193" s="150" t="s">
        <v>1</v>
      </c>
      <c r="N193" s="151" t="s">
        <v>39</v>
      </c>
      <c r="O193" s="152">
        <v>0</v>
      </c>
      <c r="P193" s="152">
        <f t="shared" ref="P193:P210" si="27">O193*H193</f>
        <v>0</v>
      </c>
      <c r="Q193" s="152">
        <v>0</v>
      </c>
      <c r="R193" s="152">
        <f t="shared" ref="R193:R210" si="28">Q193*H193</f>
        <v>0</v>
      </c>
      <c r="S193" s="152">
        <v>0</v>
      </c>
      <c r="T193" s="153">
        <f t="shared" ref="T193:T210" si="29"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4" t="s">
        <v>409</v>
      </c>
      <c r="AT193" s="154" t="s">
        <v>157</v>
      </c>
      <c r="AU193" s="154" t="s">
        <v>86</v>
      </c>
      <c r="AY193" s="14" t="s">
        <v>154</v>
      </c>
      <c r="BE193" s="155">
        <f t="shared" ref="BE193:BE210" si="30">IF(N193="základná",J193,0)</f>
        <v>0</v>
      </c>
      <c r="BF193" s="155">
        <f t="shared" ref="BF193:BF210" si="31">IF(N193="znížená",J193,0)</f>
        <v>0</v>
      </c>
      <c r="BG193" s="155">
        <f t="shared" ref="BG193:BG210" si="32">IF(N193="zákl. prenesená",J193,0)</f>
        <v>0</v>
      </c>
      <c r="BH193" s="155">
        <f t="shared" ref="BH193:BH210" si="33">IF(N193="zníž. prenesená",J193,0)</f>
        <v>0</v>
      </c>
      <c r="BI193" s="155">
        <f t="shared" ref="BI193:BI210" si="34">IF(N193="nulová",J193,0)</f>
        <v>0</v>
      </c>
      <c r="BJ193" s="14" t="s">
        <v>86</v>
      </c>
      <c r="BK193" s="156">
        <f t="shared" ref="BK193:BK210" si="35">ROUND(I193*H193,3)</f>
        <v>0</v>
      </c>
      <c r="BL193" s="14" t="s">
        <v>409</v>
      </c>
      <c r="BM193" s="154" t="s">
        <v>615</v>
      </c>
    </row>
    <row r="194" spans="1:65" s="2" customFormat="1" ht="16.5" customHeight="1">
      <c r="A194" s="26"/>
      <c r="B194" s="143"/>
      <c r="C194" s="157" t="s">
        <v>378</v>
      </c>
      <c r="D194" s="157" t="s">
        <v>229</v>
      </c>
      <c r="E194" s="158" t="s">
        <v>2323</v>
      </c>
      <c r="F194" s="159" t="s">
        <v>2644</v>
      </c>
      <c r="G194" s="160" t="s">
        <v>159</v>
      </c>
      <c r="H194" s="161">
        <v>13</v>
      </c>
      <c r="I194" s="161"/>
      <c r="J194" s="161"/>
      <c r="K194" s="162"/>
      <c r="L194" s="163"/>
      <c r="M194" s="164" t="s">
        <v>1</v>
      </c>
      <c r="N194" s="165" t="s">
        <v>39</v>
      </c>
      <c r="O194" s="152">
        <v>0</v>
      </c>
      <c r="P194" s="152">
        <f t="shared" si="27"/>
        <v>0</v>
      </c>
      <c r="Q194" s="152">
        <v>0</v>
      </c>
      <c r="R194" s="152">
        <f t="shared" si="28"/>
        <v>0</v>
      </c>
      <c r="S194" s="152">
        <v>0</v>
      </c>
      <c r="T194" s="153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4" t="s">
        <v>1451</v>
      </c>
      <c r="AT194" s="154" t="s">
        <v>229</v>
      </c>
      <c r="AU194" s="154" t="s">
        <v>86</v>
      </c>
      <c r="AY194" s="14" t="s">
        <v>154</v>
      </c>
      <c r="BE194" s="155">
        <f t="shared" si="30"/>
        <v>0</v>
      </c>
      <c r="BF194" s="155">
        <f t="shared" si="31"/>
        <v>0</v>
      </c>
      <c r="BG194" s="155">
        <f t="shared" si="32"/>
        <v>0</v>
      </c>
      <c r="BH194" s="155">
        <f t="shared" si="33"/>
        <v>0</v>
      </c>
      <c r="BI194" s="155">
        <f t="shared" si="34"/>
        <v>0</v>
      </c>
      <c r="BJ194" s="14" t="s">
        <v>86</v>
      </c>
      <c r="BK194" s="156">
        <f t="shared" si="35"/>
        <v>0</v>
      </c>
      <c r="BL194" s="14" t="s">
        <v>409</v>
      </c>
      <c r="BM194" s="154" t="s">
        <v>623</v>
      </c>
    </row>
    <row r="195" spans="1:65" s="2" customFormat="1" ht="24" customHeight="1">
      <c r="A195" s="26"/>
      <c r="B195" s="143"/>
      <c r="C195" s="144" t="s">
        <v>382</v>
      </c>
      <c r="D195" s="144" t="s">
        <v>157</v>
      </c>
      <c r="E195" s="145" t="s">
        <v>2324</v>
      </c>
      <c r="F195" s="146" t="s">
        <v>2325</v>
      </c>
      <c r="G195" s="147" t="s">
        <v>2209</v>
      </c>
      <c r="H195" s="148">
        <v>74</v>
      </c>
      <c r="I195" s="148"/>
      <c r="J195" s="148"/>
      <c r="K195" s="149"/>
      <c r="L195" s="27"/>
      <c r="M195" s="150" t="s">
        <v>1</v>
      </c>
      <c r="N195" s="151" t="s">
        <v>39</v>
      </c>
      <c r="O195" s="152">
        <v>0</v>
      </c>
      <c r="P195" s="152">
        <f t="shared" si="27"/>
        <v>0</v>
      </c>
      <c r="Q195" s="152">
        <v>0</v>
      </c>
      <c r="R195" s="152">
        <f t="shared" si="28"/>
        <v>0</v>
      </c>
      <c r="S195" s="152">
        <v>0</v>
      </c>
      <c r="T195" s="153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4" t="s">
        <v>409</v>
      </c>
      <c r="AT195" s="154" t="s">
        <v>157</v>
      </c>
      <c r="AU195" s="154" t="s">
        <v>86</v>
      </c>
      <c r="AY195" s="14" t="s">
        <v>154</v>
      </c>
      <c r="BE195" s="155">
        <f t="shared" si="30"/>
        <v>0</v>
      </c>
      <c r="BF195" s="155">
        <f t="shared" si="31"/>
        <v>0</v>
      </c>
      <c r="BG195" s="155">
        <f t="shared" si="32"/>
        <v>0</v>
      </c>
      <c r="BH195" s="155">
        <f t="shared" si="33"/>
        <v>0</v>
      </c>
      <c r="BI195" s="155">
        <f t="shared" si="34"/>
        <v>0</v>
      </c>
      <c r="BJ195" s="14" t="s">
        <v>86</v>
      </c>
      <c r="BK195" s="156">
        <f t="shared" si="35"/>
        <v>0</v>
      </c>
      <c r="BL195" s="14" t="s">
        <v>409</v>
      </c>
      <c r="BM195" s="154" t="s">
        <v>1002</v>
      </c>
    </row>
    <row r="196" spans="1:65" s="2" customFormat="1" ht="24" customHeight="1">
      <c r="A196" s="26"/>
      <c r="B196" s="143"/>
      <c r="C196" s="157" t="s">
        <v>388</v>
      </c>
      <c r="D196" s="157" t="s">
        <v>229</v>
      </c>
      <c r="E196" s="158" t="s">
        <v>2326</v>
      </c>
      <c r="F196" s="159" t="s">
        <v>2645</v>
      </c>
      <c r="G196" s="160" t="s">
        <v>159</v>
      </c>
      <c r="H196" s="161">
        <v>74</v>
      </c>
      <c r="I196" s="161"/>
      <c r="J196" s="161"/>
      <c r="K196" s="162"/>
      <c r="L196" s="163"/>
      <c r="M196" s="164" t="s">
        <v>1</v>
      </c>
      <c r="N196" s="165" t="s">
        <v>39</v>
      </c>
      <c r="O196" s="152">
        <v>0</v>
      </c>
      <c r="P196" s="152">
        <f t="shared" si="27"/>
        <v>0</v>
      </c>
      <c r="Q196" s="152">
        <v>0</v>
      </c>
      <c r="R196" s="152">
        <f t="shared" si="28"/>
        <v>0</v>
      </c>
      <c r="S196" s="152">
        <v>0</v>
      </c>
      <c r="T196" s="153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4" t="s">
        <v>1451</v>
      </c>
      <c r="AT196" s="154" t="s">
        <v>229</v>
      </c>
      <c r="AU196" s="154" t="s">
        <v>86</v>
      </c>
      <c r="AY196" s="14" t="s">
        <v>154</v>
      </c>
      <c r="BE196" s="155">
        <f t="shared" si="30"/>
        <v>0</v>
      </c>
      <c r="BF196" s="155">
        <f t="shared" si="31"/>
        <v>0</v>
      </c>
      <c r="BG196" s="155">
        <f t="shared" si="32"/>
        <v>0</v>
      </c>
      <c r="BH196" s="155">
        <f t="shared" si="33"/>
        <v>0</v>
      </c>
      <c r="BI196" s="155">
        <f t="shared" si="34"/>
        <v>0</v>
      </c>
      <c r="BJ196" s="14" t="s">
        <v>86</v>
      </c>
      <c r="BK196" s="156">
        <f t="shared" si="35"/>
        <v>0</v>
      </c>
      <c r="BL196" s="14" t="s">
        <v>409</v>
      </c>
      <c r="BM196" s="154" t="s">
        <v>1010</v>
      </c>
    </row>
    <row r="197" spans="1:65" s="2" customFormat="1" ht="24" customHeight="1">
      <c r="A197" s="26"/>
      <c r="B197" s="143"/>
      <c r="C197" s="144" t="s">
        <v>393</v>
      </c>
      <c r="D197" s="144" t="s">
        <v>157</v>
      </c>
      <c r="E197" s="145" t="s">
        <v>2327</v>
      </c>
      <c r="F197" s="146" t="s">
        <v>2328</v>
      </c>
      <c r="G197" s="147" t="s">
        <v>2209</v>
      </c>
      <c r="H197" s="148">
        <v>3</v>
      </c>
      <c r="I197" s="148"/>
      <c r="J197" s="148"/>
      <c r="K197" s="149"/>
      <c r="L197" s="27"/>
      <c r="M197" s="150" t="s">
        <v>1</v>
      </c>
      <c r="N197" s="151" t="s">
        <v>39</v>
      </c>
      <c r="O197" s="152">
        <v>0</v>
      </c>
      <c r="P197" s="152">
        <f t="shared" si="27"/>
        <v>0</v>
      </c>
      <c r="Q197" s="152">
        <v>0</v>
      </c>
      <c r="R197" s="152">
        <f t="shared" si="28"/>
        <v>0</v>
      </c>
      <c r="S197" s="152">
        <v>0</v>
      </c>
      <c r="T197" s="153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4" t="s">
        <v>409</v>
      </c>
      <c r="AT197" s="154" t="s">
        <v>157</v>
      </c>
      <c r="AU197" s="154" t="s">
        <v>86</v>
      </c>
      <c r="AY197" s="14" t="s">
        <v>154</v>
      </c>
      <c r="BE197" s="155">
        <f t="shared" si="30"/>
        <v>0</v>
      </c>
      <c r="BF197" s="155">
        <f t="shared" si="31"/>
        <v>0</v>
      </c>
      <c r="BG197" s="155">
        <f t="shared" si="32"/>
        <v>0</v>
      </c>
      <c r="BH197" s="155">
        <f t="shared" si="33"/>
        <v>0</v>
      </c>
      <c r="BI197" s="155">
        <f t="shared" si="34"/>
        <v>0</v>
      </c>
      <c r="BJ197" s="14" t="s">
        <v>86</v>
      </c>
      <c r="BK197" s="156">
        <f t="shared" si="35"/>
        <v>0</v>
      </c>
      <c r="BL197" s="14" t="s">
        <v>409</v>
      </c>
      <c r="BM197" s="154" t="s">
        <v>1012</v>
      </c>
    </row>
    <row r="198" spans="1:65" s="2" customFormat="1" ht="24" customHeight="1">
      <c r="A198" s="26"/>
      <c r="B198" s="143"/>
      <c r="C198" s="157" t="s">
        <v>397</v>
      </c>
      <c r="D198" s="157" t="s">
        <v>229</v>
      </c>
      <c r="E198" s="158" t="s">
        <v>2329</v>
      </c>
      <c r="F198" s="159" t="s">
        <v>2646</v>
      </c>
      <c r="G198" s="160" t="s">
        <v>159</v>
      </c>
      <c r="H198" s="161">
        <v>3</v>
      </c>
      <c r="I198" s="161"/>
      <c r="J198" s="161"/>
      <c r="K198" s="162"/>
      <c r="L198" s="163"/>
      <c r="M198" s="164" t="s">
        <v>1</v>
      </c>
      <c r="N198" s="165" t="s">
        <v>39</v>
      </c>
      <c r="O198" s="152">
        <v>0</v>
      </c>
      <c r="P198" s="152">
        <f t="shared" si="27"/>
        <v>0</v>
      </c>
      <c r="Q198" s="152">
        <v>0</v>
      </c>
      <c r="R198" s="152">
        <f t="shared" si="28"/>
        <v>0</v>
      </c>
      <c r="S198" s="152">
        <v>0</v>
      </c>
      <c r="T198" s="153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4" t="s">
        <v>1451</v>
      </c>
      <c r="AT198" s="154" t="s">
        <v>229</v>
      </c>
      <c r="AU198" s="154" t="s">
        <v>86</v>
      </c>
      <c r="AY198" s="14" t="s">
        <v>154</v>
      </c>
      <c r="BE198" s="155">
        <f t="shared" si="30"/>
        <v>0</v>
      </c>
      <c r="BF198" s="155">
        <f t="shared" si="31"/>
        <v>0</v>
      </c>
      <c r="BG198" s="155">
        <f t="shared" si="32"/>
        <v>0</v>
      </c>
      <c r="BH198" s="155">
        <f t="shared" si="33"/>
        <v>0</v>
      </c>
      <c r="BI198" s="155">
        <f t="shared" si="34"/>
        <v>0</v>
      </c>
      <c r="BJ198" s="14" t="s">
        <v>86</v>
      </c>
      <c r="BK198" s="156">
        <f t="shared" si="35"/>
        <v>0</v>
      </c>
      <c r="BL198" s="14" t="s">
        <v>409</v>
      </c>
      <c r="BM198" s="154" t="s">
        <v>1014</v>
      </c>
    </row>
    <row r="199" spans="1:65" s="2" customFormat="1" ht="24" customHeight="1">
      <c r="A199" s="26"/>
      <c r="B199" s="143"/>
      <c r="C199" s="144" t="s">
        <v>401</v>
      </c>
      <c r="D199" s="144" t="s">
        <v>157</v>
      </c>
      <c r="E199" s="145" t="s">
        <v>2330</v>
      </c>
      <c r="F199" s="146" t="s">
        <v>2325</v>
      </c>
      <c r="G199" s="147" t="s">
        <v>2209</v>
      </c>
      <c r="H199" s="148">
        <v>2</v>
      </c>
      <c r="I199" s="148"/>
      <c r="J199" s="148"/>
      <c r="K199" s="149"/>
      <c r="L199" s="27"/>
      <c r="M199" s="150" t="s">
        <v>1</v>
      </c>
      <c r="N199" s="151" t="s">
        <v>39</v>
      </c>
      <c r="O199" s="152">
        <v>0</v>
      </c>
      <c r="P199" s="152">
        <f t="shared" si="27"/>
        <v>0</v>
      </c>
      <c r="Q199" s="152">
        <v>0</v>
      </c>
      <c r="R199" s="152">
        <f t="shared" si="28"/>
        <v>0</v>
      </c>
      <c r="S199" s="152">
        <v>0</v>
      </c>
      <c r="T199" s="153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4" t="s">
        <v>409</v>
      </c>
      <c r="AT199" s="154" t="s">
        <v>157</v>
      </c>
      <c r="AU199" s="154" t="s">
        <v>86</v>
      </c>
      <c r="AY199" s="14" t="s">
        <v>154</v>
      </c>
      <c r="BE199" s="155">
        <f t="shared" si="30"/>
        <v>0</v>
      </c>
      <c r="BF199" s="155">
        <f t="shared" si="31"/>
        <v>0</v>
      </c>
      <c r="BG199" s="155">
        <f t="shared" si="32"/>
        <v>0</v>
      </c>
      <c r="BH199" s="155">
        <f t="shared" si="33"/>
        <v>0</v>
      </c>
      <c r="BI199" s="155">
        <f t="shared" si="34"/>
        <v>0</v>
      </c>
      <c r="BJ199" s="14" t="s">
        <v>86</v>
      </c>
      <c r="BK199" s="156">
        <f t="shared" si="35"/>
        <v>0</v>
      </c>
      <c r="BL199" s="14" t="s">
        <v>409</v>
      </c>
      <c r="BM199" s="154" t="s">
        <v>1019</v>
      </c>
    </row>
    <row r="200" spans="1:65" s="2" customFormat="1" ht="24" customHeight="1">
      <c r="A200" s="26"/>
      <c r="B200" s="143"/>
      <c r="C200" s="157" t="s">
        <v>405</v>
      </c>
      <c r="D200" s="157" t="s">
        <v>229</v>
      </c>
      <c r="E200" s="158" t="s">
        <v>2331</v>
      </c>
      <c r="F200" s="159" t="s">
        <v>2647</v>
      </c>
      <c r="G200" s="160" t="s">
        <v>159</v>
      </c>
      <c r="H200" s="161">
        <v>2</v>
      </c>
      <c r="I200" s="161"/>
      <c r="J200" s="161"/>
      <c r="K200" s="162"/>
      <c r="L200" s="163"/>
      <c r="M200" s="164" t="s">
        <v>1</v>
      </c>
      <c r="N200" s="165" t="s">
        <v>39</v>
      </c>
      <c r="O200" s="152">
        <v>0</v>
      </c>
      <c r="P200" s="152">
        <f t="shared" si="27"/>
        <v>0</v>
      </c>
      <c r="Q200" s="152">
        <v>0</v>
      </c>
      <c r="R200" s="152">
        <f t="shared" si="28"/>
        <v>0</v>
      </c>
      <c r="S200" s="152">
        <v>0</v>
      </c>
      <c r="T200" s="153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4" t="s">
        <v>1451</v>
      </c>
      <c r="AT200" s="154" t="s">
        <v>229</v>
      </c>
      <c r="AU200" s="154" t="s">
        <v>86</v>
      </c>
      <c r="AY200" s="14" t="s">
        <v>154</v>
      </c>
      <c r="BE200" s="155">
        <f t="shared" si="30"/>
        <v>0</v>
      </c>
      <c r="BF200" s="155">
        <f t="shared" si="31"/>
        <v>0</v>
      </c>
      <c r="BG200" s="155">
        <f t="shared" si="32"/>
        <v>0</v>
      </c>
      <c r="BH200" s="155">
        <f t="shared" si="33"/>
        <v>0</v>
      </c>
      <c r="BI200" s="155">
        <f t="shared" si="34"/>
        <v>0</v>
      </c>
      <c r="BJ200" s="14" t="s">
        <v>86</v>
      </c>
      <c r="BK200" s="156">
        <f t="shared" si="35"/>
        <v>0</v>
      </c>
      <c r="BL200" s="14" t="s">
        <v>409</v>
      </c>
      <c r="BM200" s="154" t="s">
        <v>1024</v>
      </c>
    </row>
    <row r="201" spans="1:65" s="2" customFormat="1" ht="24" customHeight="1">
      <c r="A201" s="26"/>
      <c r="B201" s="143"/>
      <c r="C201" s="144" t="s">
        <v>409</v>
      </c>
      <c r="D201" s="144" t="s">
        <v>157</v>
      </c>
      <c r="E201" s="145" t="s">
        <v>2332</v>
      </c>
      <c r="F201" s="146" t="s">
        <v>2333</v>
      </c>
      <c r="G201" s="147" t="s">
        <v>2209</v>
      </c>
      <c r="H201" s="148">
        <v>16</v>
      </c>
      <c r="I201" s="148"/>
      <c r="J201" s="148"/>
      <c r="K201" s="149"/>
      <c r="L201" s="27"/>
      <c r="M201" s="150" t="s">
        <v>1</v>
      </c>
      <c r="N201" s="151" t="s">
        <v>39</v>
      </c>
      <c r="O201" s="152">
        <v>0</v>
      </c>
      <c r="P201" s="152">
        <f t="shared" si="27"/>
        <v>0</v>
      </c>
      <c r="Q201" s="152">
        <v>0</v>
      </c>
      <c r="R201" s="152">
        <f t="shared" si="28"/>
        <v>0</v>
      </c>
      <c r="S201" s="152">
        <v>0</v>
      </c>
      <c r="T201" s="153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4" t="s">
        <v>409</v>
      </c>
      <c r="AT201" s="154" t="s">
        <v>157</v>
      </c>
      <c r="AU201" s="154" t="s">
        <v>86</v>
      </c>
      <c r="AY201" s="14" t="s">
        <v>154</v>
      </c>
      <c r="BE201" s="155">
        <f t="shared" si="30"/>
        <v>0</v>
      </c>
      <c r="BF201" s="155">
        <f t="shared" si="31"/>
        <v>0</v>
      </c>
      <c r="BG201" s="155">
        <f t="shared" si="32"/>
        <v>0</v>
      </c>
      <c r="BH201" s="155">
        <f t="shared" si="33"/>
        <v>0</v>
      </c>
      <c r="BI201" s="155">
        <f t="shared" si="34"/>
        <v>0</v>
      </c>
      <c r="BJ201" s="14" t="s">
        <v>86</v>
      </c>
      <c r="BK201" s="156">
        <f t="shared" si="35"/>
        <v>0</v>
      </c>
      <c r="BL201" s="14" t="s">
        <v>409</v>
      </c>
      <c r="BM201" s="154" t="s">
        <v>1029</v>
      </c>
    </row>
    <row r="202" spans="1:65" s="2" customFormat="1" ht="24" customHeight="1">
      <c r="A202" s="26"/>
      <c r="B202" s="143"/>
      <c r="C202" s="157" t="s">
        <v>413</v>
      </c>
      <c r="D202" s="157" t="s">
        <v>229</v>
      </c>
      <c r="E202" s="158" t="s">
        <v>2334</v>
      </c>
      <c r="F202" s="159" t="s">
        <v>2648</v>
      </c>
      <c r="G202" s="160" t="s">
        <v>159</v>
      </c>
      <c r="H202" s="161">
        <v>16</v>
      </c>
      <c r="I202" s="161"/>
      <c r="J202" s="161"/>
      <c r="K202" s="162"/>
      <c r="L202" s="163"/>
      <c r="M202" s="164" t="s">
        <v>1</v>
      </c>
      <c r="N202" s="165" t="s">
        <v>39</v>
      </c>
      <c r="O202" s="152">
        <v>0</v>
      </c>
      <c r="P202" s="152">
        <f t="shared" si="27"/>
        <v>0</v>
      </c>
      <c r="Q202" s="152">
        <v>0</v>
      </c>
      <c r="R202" s="152">
        <f t="shared" si="28"/>
        <v>0</v>
      </c>
      <c r="S202" s="152">
        <v>0</v>
      </c>
      <c r="T202" s="153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4" t="s">
        <v>1451</v>
      </c>
      <c r="AT202" s="154" t="s">
        <v>229</v>
      </c>
      <c r="AU202" s="154" t="s">
        <v>86</v>
      </c>
      <c r="AY202" s="14" t="s">
        <v>154</v>
      </c>
      <c r="BE202" s="155">
        <f t="shared" si="30"/>
        <v>0</v>
      </c>
      <c r="BF202" s="155">
        <f t="shared" si="31"/>
        <v>0</v>
      </c>
      <c r="BG202" s="155">
        <f t="shared" si="32"/>
        <v>0</v>
      </c>
      <c r="BH202" s="155">
        <f t="shared" si="33"/>
        <v>0</v>
      </c>
      <c r="BI202" s="155">
        <f t="shared" si="34"/>
        <v>0</v>
      </c>
      <c r="BJ202" s="14" t="s">
        <v>86</v>
      </c>
      <c r="BK202" s="156">
        <f t="shared" si="35"/>
        <v>0</v>
      </c>
      <c r="BL202" s="14" t="s">
        <v>409</v>
      </c>
      <c r="BM202" s="154" t="s">
        <v>1032</v>
      </c>
    </row>
    <row r="203" spans="1:65" s="2" customFormat="1" ht="24" customHeight="1">
      <c r="A203" s="26"/>
      <c r="B203" s="143"/>
      <c r="C203" s="144" t="s">
        <v>419</v>
      </c>
      <c r="D203" s="144" t="s">
        <v>157</v>
      </c>
      <c r="E203" s="145" t="s">
        <v>2335</v>
      </c>
      <c r="F203" s="146" t="s">
        <v>2336</v>
      </c>
      <c r="G203" s="147" t="s">
        <v>2209</v>
      </c>
      <c r="H203" s="148">
        <v>2</v>
      </c>
      <c r="I203" s="148"/>
      <c r="J203" s="148"/>
      <c r="K203" s="149"/>
      <c r="L203" s="27"/>
      <c r="M203" s="150" t="s">
        <v>1</v>
      </c>
      <c r="N203" s="151" t="s">
        <v>39</v>
      </c>
      <c r="O203" s="152">
        <v>0</v>
      </c>
      <c r="P203" s="152">
        <f t="shared" si="27"/>
        <v>0</v>
      </c>
      <c r="Q203" s="152">
        <v>0</v>
      </c>
      <c r="R203" s="152">
        <f t="shared" si="28"/>
        <v>0</v>
      </c>
      <c r="S203" s="152">
        <v>0</v>
      </c>
      <c r="T203" s="153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4" t="s">
        <v>409</v>
      </c>
      <c r="AT203" s="154" t="s">
        <v>157</v>
      </c>
      <c r="AU203" s="154" t="s">
        <v>86</v>
      </c>
      <c r="AY203" s="14" t="s">
        <v>154</v>
      </c>
      <c r="BE203" s="155">
        <f t="shared" si="30"/>
        <v>0</v>
      </c>
      <c r="BF203" s="155">
        <f t="shared" si="31"/>
        <v>0</v>
      </c>
      <c r="BG203" s="155">
        <f t="shared" si="32"/>
        <v>0</v>
      </c>
      <c r="BH203" s="155">
        <f t="shared" si="33"/>
        <v>0</v>
      </c>
      <c r="BI203" s="155">
        <f t="shared" si="34"/>
        <v>0</v>
      </c>
      <c r="BJ203" s="14" t="s">
        <v>86</v>
      </c>
      <c r="BK203" s="156">
        <f t="shared" si="35"/>
        <v>0</v>
      </c>
      <c r="BL203" s="14" t="s">
        <v>409</v>
      </c>
      <c r="BM203" s="154" t="s">
        <v>1040</v>
      </c>
    </row>
    <row r="204" spans="1:65" s="2" customFormat="1" ht="16.5" customHeight="1">
      <c r="A204" s="26"/>
      <c r="B204" s="143"/>
      <c r="C204" s="157" t="s">
        <v>423</v>
      </c>
      <c r="D204" s="157" t="s">
        <v>229</v>
      </c>
      <c r="E204" s="158" t="s">
        <v>2337</v>
      </c>
      <c r="F204" s="159" t="s">
        <v>2649</v>
      </c>
      <c r="G204" s="160" t="s">
        <v>159</v>
      </c>
      <c r="H204" s="161">
        <v>2</v>
      </c>
      <c r="I204" s="161"/>
      <c r="J204" s="161"/>
      <c r="K204" s="162"/>
      <c r="L204" s="163"/>
      <c r="M204" s="164" t="s">
        <v>1</v>
      </c>
      <c r="N204" s="165" t="s">
        <v>39</v>
      </c>
      <c r="O204" s="152">
        <v>0</v>
      </c>
      <c r="P204" s="152">
        <f t="shared" si="27"/>
        <v>0</v>
      </c>
      <c r="Q204" s="152">
        <v>0</v>
      </c>
      <c r="R204" s="152">
        <f t="shared" si="28"/>
        <v>0</v>
      </c>
      <c r="S204" s="152">
        <v>0</v>
      </c>
      <c r="T204" s="153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4" t="s">
        <v>1451</v>
      </c>
      <c r="AT204" s="154" t="s">
        <v>229</v>
      </c>
      <c r="AU204" s="154" t="s">
        <v>86</v>
      </c>
      <c r="AY204" s="14" t="s">
        <v>154</v>
      </c>
      <c r="BE204" s="155">
        <f t="shared" si="30"/>
        <v>0</v>
      </c>
      <c r="BF204" s="155">
        <f t="shared" si="31"/>
        <v>0</v>
      </c>
      <c r="BG204" s="155">
        <f t="shared" si="32"/>
        <v>0</v>
      </c>
      <c r="BH204" s="155">
        <f t="shared" si="33"/>
        <v>0</v>
      </c>
      <c r="BI204" s="155">
        <f t="shared" si="34"/>
        <v>0</v>
      </c>
      <c r="BJ204" s="14" t="s">
        <v>86</v>
      </c>
      <c r="BK204" s="156">
        <f t="shared" si="35"/>
        <v>0</v>
      </c>
      <c r="BL204" s="14" t="s">
        <v>409</v>
      </c>
      <c r="BM204" s="154" t="s">
        <v>1046</v>
      </c>
    </row>
    <row r="205" spans="1:65" s="2" customFormat="1" ht="24" customHeight="1">
      <c r="A205" s="26"/>
      <c r="B205" s="143"/>
      <c r="C205" s="144" t="s">
        <v>426</v>
      </c>
      <c r="D205" s="144" t="s">
        <v>157</v>
      </c>
      <c r="E205" s="145" t="s">
        <v>2338</v>
      </c>
      <c r="F205" s="146" t="s">
        <v>2339</v>
      </c>
      <c r="G205" s="147" t="s">
        <v>2209</v>
      </c>
      <c r="H205" s="148">
        <v>7</v>
      </c>
      <c r="I205" s="148"/>
      <c r="J205" s="148"/>
      <c r="K205" s="149"/>
      <c r="L205" s="27"/>
      <c r="M205" s="150" t="s">
        <v>1</v>
      </c>
      <c r="N205" s="151" t="s">
        <v>39</v>
      </c>
      <c r="O205" s="152">
        <v>0</v>
      </c>
      <c r="P205" s="152">
        <f t="shared" si="27"/>
        <v>0</v>
      </c>
      <c r="Q205" s="152">
        <v>0</v>
      </c>
      <c r="R205" s="152">
        <f t="shared" si="28"/>
        <v>0</v>
      </c>
      <c r="S205" s="152">
        <v>0</v>
      </c>
      <c r="T205" s="153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4" t="s">
        <v>409</v>
      </c>
      <c r="AT205" s="154" t="s">
        <v>157</v>
      </c>
      <c r="AU205" s="154" t="s">
        <v>86</v>
      </c>
      <c r="AY205" s="14" t="s">
        <v>154</v>
      </c>
      <c r="BE205" s="155">
        <f t="shared" si="30"/>
        <v>0</v>
      </c>
      <c r="BF205" s="155">
        <f t="shared" si="31"/>
        <v>0</v>
      </c>
      <c r="BG205" s="155">
        <f t="shared" si="32"/>
        <v>0</v>
      </c>
      <c r="BH205" s="155">
        <f t="shared" si="33"/>
        <v>0</v>
      </c>
      <c r="BI205" s="155">
        <f t="shared" si="34"/>
        <v>0</v>
      </c>
      <c r="BJ205" s="14" t="s">
        <v>86</v>
      </c>
      <c r="BK205" s="156">
        <f t="shared" si="35"/>
        <v>0</v>
      </c>
      <c r="BL205" s="14" t="s">
        <v>409</v>
      </c>
      <c r="BM205" s="154" t="s">
        <v>1052</v>
      </c>
    </row>
    <row r="206" spans="1:65" s="2" customFormat="1" ht="24" customHeight="1">
      <c r="A206" s="26"/>
      <c r="B206" s="143"/>
      <c r="C206" s="157" t="s">
        <v>432</v>
      </c>
      <c r="D206" s="157" t="s">
        <v>229</v>
      </c>
      <c r="E206" s="158" t="s">
        <v>2340</v>
      </c>
      <c r="F206" s="159" t="s">
        <v>2650</v>
      </c>
      <c r="G206" s="160" t="s">
        <v>159</v>
      </c>
      <c r="H206" s="161">
        <v>7</v>
      </c>
      <c r="I206" s="161"/>
      <c r="J206" s="161"/>
      <c r="K206" s="162"/>
      <c r="L206" s="163"/>
      <c r="M206" s="164" t="s">
        <v>1</v>
      </c>
      <c r="N206" s="165" t="s">
        <v>39</v>
      </c>
      <c r="O206" s="152">
        <v>0</v>
      </c>
      <c r="P206" s="152">
        <f t="shared" si="27"/>
        <v>0</v>
      </c>
      <c r="Q206" s="152">
        <v>0</v>
      </c>
      <c r="R206" s="152">
        <f t="shared" si="28"/>
        <v>0</v>
      </c>
      <c r="S206" s="152">
        <v>0</v>
      </c>
      <c r="T206" s="153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4" t="s">
        <v>1451</v>
      </c>
      <c r="AT206" s="154" t="s">
        <v>229</v>
      </c>
      <c r="AU206" s="154" t="s">
        <v>86</v>
      </c>
      <c r="AY206" s="14" t="s">
        <v>154</v>
      </c>
      <c r="BE206" s="155">
        <f t="shared" si="30"/>
        <v>0</v>
      </c>
      <c r="BF206" s="155">
        <f t="shared" si="31"/>
        <v>0</v>
      </c>
      <c r="BG206" s="155">
        <f t="shared" si="32"/>
        <v>0</v>
      </c>
      <c r="BH206" s="155">
        <f t="shared" si="33"/>
        <v>0</v>
      </c>
      <c r="BI206" s="155">
        <f t="shared" si="34"/>
        <v>0</v>
      </c>
      <c r="BJ206" s="14" t="s">
        <v>86</v>
      </c>
      <c r="BK206" s="156">
        <f t="shared" si="35"/>
        <v>0</v>
      </c>
      <c r="BL206" s="14" t="s">
        <v>409</v>
      </c>
      <c r="BM206" s="154" t="s">
        <v>1060</v>
      </c>
    </row>
    <row r="207" spans="1:65" s="2" customFormat="1" ht="24" customHeight="1">
      <c r="A207" s="26"/>
      <c r="B207" s="143"/>
      <c r="C207" s="144" t="s">
        <v>438</v>
      </c>
      <c r="D207" s="144" t="s">
        <v>157</v>
      </c>
      <c r="E207" s="145" t="s">
        <v>2341</v>
      </c>
      <c r="F207" s="146" t="s">
        <v>2339</v>
      </c>
      <c r="G207" s="147" t="s">
        <v>2209</v>
      </c>
      <c r="H207" s="148">
        <v>7</v>
      </c>
      <c r="I207" s="148"/>
      <c r="J207" s="148"/>
      <c r="K207" s="149"/>
      <c r="L207" s="27"/>
      <c r="M207" s="150" t="s">
        <v>1</v>
      </c>
      <c r="N207" s="151" t="s">
        <v>39</v>
      </c>
      <c r="O207" s="152">
        <v>0</v>
      </c>
      <c r="P207" s="152">
        <f t="shared" si="27"/>
        <v>0</v>
      </c>
      <c r="Q207" s="152">
        <v>0</v>
      </c>
      <c r="R207" s="152">
        <f t="shared" si="28"/>
        <v>0</v>
      </c>
      <c r="S207" s="152">
        <v>0</v>
      </c>
      <c r="T207" s="153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4" t="s">
        <v>409</v>
      </c>
      <c r="AT207" s="154" t="s">
        <v>157</v>
      </c>
      <c r="AU207" s="154" t="s">
        <v>86</v>
      </c>
      <c r="AY207" s="14" t="s">
        <v>154</v>
      </c>
      <c r="BE207" s="155">
        <f t="shared" si="30"/>
        <v>0</v>
      </c>
      <c r="BF207" s="155">
        <f t="shared" si="31"/>
        <v>0</v>
      </c>
      <c r="BG207" s="155">
        <f t="shared" si="32"/>
        <v>0</v>
      </c>
      <c r="BH207" s="155">
        <f t="shared" si="33"/>
        <v>0</v>
      </c>
      <c r="BI207" s="155">
        <f t="shared" si="34"/>
        <v>0</v>
      </c>
      <c r="BJ207" s="14" t="s">
        <v>86</v>
      </c>
      <c r="BK207" s="156">
        <f t="shared" si="35"/>
        <v>0</v>
      </c>
      <c r="BL207" s="14" t="s">
        <v>409</v>
      </c>
      <c r="BM207" s="154" t="s">
        <v>1068</v>
      </c>
    </row>
    <row r="208" spans="1:65" s="2" customFormat="1" ht="16.5" customHeight="1">
      <c r="A208" s="26"/>
      <c r="B208" s="143"/>
      <c r="C208" s="157" t="s">
        <v>442</v>
      </c>
      <c r="D208" s="157" t="s">
        <v>229</v>
      </c>
      <c r="E208" s="158" t="s">
        <v>2342</v>
      </c>
      <c r="F208" s="159" t="s">
        <v>2651</v>
      </c>
      <c r="G208" s="160" t="s">
        <v>159</v>
      </c>
      <c r="H208" s="161">
        <v>7</v>
      </c>
      <c r="I208" s="161"/>
      <c r="J208" s="161"/>
      <c r="K208" s="162"/>
      <c r="L208" s="163"/>
      <c r="M208" s="164" t="s">
        <v>1</v>
      </c>
      <c r="N208" s="165" t="s">
        <v>39</v>
      </c>
      <c r="O208" s="152">
        <v>0</v>
      </c>
      <c r="P208" s="152">
        <f t="shared" si="27"/>
        <v>0</v>
      </c>
      <c r="Q208" s="152">
        <v>0</v>
      </c>
      <c r="R208" s="152">
        <f t="shared" si="28"/>
        <v>0</v>
      </c>
      <c r="S208" s="152">
        <v>0</v>
      </c>
      <c r="T208" s="153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4" t="s">
        <v>1451</v>
      </c>
      <c r="AT208" s="154" t="s">
        <v>229</v>
      </c>
      <c r="AU208" s="154" t="s">
        <v>86</v>
      </c>
      <c r="AY208" s="14" t="s">
        <v>154</v>
      </c>
      <c r="BE208" s="155">
        <f t="shared" si="30"/>
        <v>0</v>
      </c>
      <c r="BF208" s="155">
        <f t="shared" si="31"/>
        <v>0</v>
      </c>
      <c r="BG208" s="155">
        <f t="shared" si="32"/>
        <v>0</v>
      </c>
      <c r="BH208" s="155">
        <f t="shared" si="33"/>
        <v>0</v>
      </c>
      <c r="BI208" s="155">
        <f t="shared" si="34"/>
        <v>0</v>
      </c>
      <c r="BJ208" s="14" t="s">
        <v>86</v>
      </c>
      <c r="BK208" s="156">
        <f t="shared" si="35"/>
        <v>0</v>
      </c>
      <c r="BL208" s="14" t="s">
        <v>409</v>
      </c>
      <c r="BM208" s="154" t="s">
        <v>1075</v>
      </c>
    </row>
    <row r="209" spans="1:65" s="2" customFormat="1" ht="16.5" customHeight="1">
      <c r="A209" s="26"/>
      <c r="B209" s="143"/>
      <c r="C209" s="144" t="s">
        <v>446</v>
      </c>
      <c r="D209" s="144" t="s">
        <v>157</v>
      </c>
      <c r="E209" s="145" t="s">
        <v>2343</v>
      </c>
      <c r="F209" s="146" t="s">
        <v>2344</v>
      </c>
      <c r="G209" s="147" t="s">
        <v>2209</v>
      </c>
      <c r="H209" s="148">
        <v>23</v>
      </c>
      <c r="I209" s="148"/>
      <c r="J209" s="148"/>
      <c r="K209" s="149"/>
      <c r="L209" s="27"/>
      <c r="M209" s="150" t="s">
        <v>1</v>
      </c>
      <c r="N209" s="151" t="s">
        <v>39</v>
      </c>
      <c r="O209" s="152">
        <v>0</v>
      </c>
      <c r="P209" s="152">
        <f t="shared" si="27"/>
        <v>0</v>
      </c>
      <c r="Q209" s="152">
        <v>0</v>
      </c>
      <c r="R209" s="152">
        <f t="shared" si="28"/>
        <v>0</v>
      </c>
      <c r="S209" s="152">
        <v>0</v>
      </c>
      <c r="T209" s="153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4" t="s">
        <v>409</v>
      </c>
      <c r="AT209" s="154" t="s">
        <v>157</v>
      </c>
      <c r="AU209" s="154" t="s">
        <v>86</v>
      </c>
      <c r="AY209" s="14" t="s">
        <v>154</v>
      </c>
      <c r="BE209" s="155">
        <f t="shared" si="30"/>
        <v>0</v>
      </c>
      <c r="BF209" s="155">
        <f t="shared" si="31"/>
        <v>0</v>
      </c>
      <c r="BG209" s="155">
        <f t="shared" si="32"/>
        <v>0</v>
      </c>
      <c r="BH209" s="155">
        <f t="shared" si="33"/>
        <v>0</v>
      </c>
      <c r="BI209" s="155">
        <f t="shared" si="34"/>
        <v>0</v>
      </c>
      <c r="BJ209" s="14" t="s">
        <v>86</v>
      </c>
      <c r="BK209" s="156">
        <f t="shared" si="35"/>
        <v>0</v>
      </c>
      <c r="BL209" s="14" t="s">
        <v>409</v>
      </c>
      <c r="BM209" s="154" t="s">
        <v>1083</v>
      </c>
    </row>
    <row r="210" spans="1:65" s="2" customFormat="1" ht="16.5" customHeight="1">
      <c r="A210" s="26"/>
      <c r="B210" s="143"/>
      <c r="C210" s="157" t="s">
        <v>450</v>
      </c>
      <c r="D210" s="157" t="s">
        <v>229</v>
      </c>
      <c r="E210" s="158" t="s">
        <v>2345</v>
      </c>
      <c r="F210" s="159" t="s">
        <v>2346</v>
      </c>
      <c r="G210" s="160" t="s">
        <v>159</v>
      </c>
      <c r="H210" s="161">
        <v>23</v>
      </c>
      <c r="I210" s="161"/>
      <c r="J210" s="161"/>
      <c r="K210" s="162"/>
      <c r="L210" s="163"/>
      <c r="M210" s="164" t="s">
        <v>1</v>
      </c>
      <c r="N210" s="165" t="s">
        <v>39</v>
      </c>
      <c r="O210" s="152">
        <v>0</v>
      </c>
      <c r="P210" s="152">
        <f t="shared" si="27"/>
        <v>0</v>
      </c>
      <c r="Q210" s="152">
        <v>0</v>
      </c>
      <c r="R210" s="152">
        <f t="shared" si="28"/>
        <v>0</v>
      </c>
      <c r="S210" s="152">
        <v>0</v>
      </c>
      <c r="T210" s="153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4" t="s">
        <v>1451</v>
      </c>
      <c r="AT210" s="154" t="s">
        <v>229</v>
      </c>
      <c r="AU210" s="154" t="s">
        <v>86</v>
      </c>
      <c r="AY210" s="14" t="s">
        <v>154</v>
      </c>
      <c r="BE210" s="155">
        <f t="shared" si="30"/>
        <v>0</v>
      </c>
      <c r="BF210" s="155">
        <f t="shared" si="31"/>
        <v>0</v>
      </c>
      <c r="BG210" s="155">
        <f t="shared" si="32"/>
        <v>0</v>
      </c>
      <c r="BH210" s="155">
        <f t="shared" si="33"/>
        <v>0</v>
      </c>
      <c r="BI210" s="155">
        <f t="shared" si="34"/>
        <v>0</v>
      </c>
      <c r="BJ210" s="14" t="s">
        <v>86</v>
      </c>
      <c r="BK210" s="156">
        <f t="shared" si="35"/>
        <v>0</v>
      </c>
      <c r="BL210" s="14" t="s">
        <v>409</v>
      </c>
      <c r="BM210" s="154" t="s">
        <v>1091</v>
      </c>
    </row>
    <row r="211" spans="1:65" s="12" customFormat="1" ht="23" customHeight="1">
      <c r="B211" s="131"/>
      <c r="D211" s="132" t="s">
        <v>72</v>
      </c>
      <c r="E211" s="141" t="s">
        <v>2347</v>
      </c>
      <c r="F211" s="141" t="s">
        <v>2348</v>
      </c>
      <c r="J211" s="142"/>
      <c r="L211" s="131"/>
      <c r="M211" s="135"/>
      <c r="N211" s="136"/>
      <c r="O211" s="136"/>
      <c r="P211" s="137">
        <f>SUM(P212:P241)</f>
        <v>0</v>
      </c>
      <c r="Q211" s="136"/>
      <c r="R211" s="137">
        <f>SUM(R212:R241)</f>
        <v>0</v>
      </c>
      <c r="S211" s="136"/>
      <c r="T211" s="138">
        <f>SUM(T212:T241)</f>
        <v>0</v>
      </c>
      <c r="AR211" s="132" t="s">
        <v>155</v>
      </c>
      <c r="AT211" s="139" t="s">
        <v>72</v>
      </c>
      <c r="AU211" s="139" t="s">
        <v>80</v>
      </c>
      <c r="AY211" s="132" t="s">
        <v>154</v>
      </c>
      <c r="BK211" s="140">
        <f>SUM(BK212:BK241)</f>
        <v>0</v>
      </c>
    </row>
    <row r="212" spans="1:65" s="2" customFormat="1" ht="24" customHeight="1">
      <c r="A212" s="26"/>
      <c r="B212" s="143"/>
      <c r="C212" s="144" t="s">
        <v>453</v>
      </c>
      <c r="D212" s="144" t="s">
        <v>157</v>
      </c>
      <c r="E212" s="145" t="s">
        <v>2349</v>
      </c>
      <c r="F212" s="146" t="s">
        <v>2350</v>
      </c>
      <c r="G212" s="147" t="s">
        <v>175</v>
      </c>
      <c r="H212" s="148">
        <v>120</v>
      </c>
      <c r="I212" s="148"/>
      <c r="J212" s="148"/>
      <c r="K212" s="149"/>
      <c r="L212" s="27"/>
      <c r="M212" s="150" t="s">
        <v>1</v>
      </c>
      <c r="N212" s="151" t="s">
        <v>39</v>
      </c>
      <c r="O212" s="152">
        <v>0</v>
      </c>
      <c r="P212" s="152">
        <f t="shared" ref="P212:P241" si="36">O212*H212</f>
        <v>0</v>
      </c>
      <c r="Q212" s="152">
        <v>0</v>
      </c>
      <c r="R212" s="152">
        <f t="shared" ref="R212:R241" si="37">Q212*H212</f>
        <v>0</v>
      </c>
      <c r="S212" s="152">
        <v>0</v>
      </c>
      <c r="T212" s="153">
        <f t="shared" ref="T212:T241" si="38"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4" t="s">
        <v>409</v>
      </c>
      <c r="AT212" s="154" t="s">
        <v>157</v>
      </c>
      <c r="AU212" s="154" t="s">
        <v>86</v>
      </c>
      <c r="AY212" s="14" t="s">
        <v>154</v>
      </c>
      <c r="BE212" s="155">
        <f t="shared" ref="BE212:BE241" si="39">IF(N212="základná",J212,0)</f>
        <v>0</v>
      </c>
      <c r="BF212" s="155">
        <f t="shared" ref="BF212:BF241" si="40">IF(N212="znížená",J212,0)</f>
        <v>0</v>
      </c>
      <c r="BG212" s="155">
        <f t="shared" ref="BG212:BG241" si="41">IF(N212="zákl. prenesená",J212,0)</f>
        <v>0</v>
      </c>
      <c r="BH212" s="155">
        <f t="shared" ref="BH212:BH241" si="42">IF(N212="zníž. prenesená",J212,0)</f>
        <v>0</v>
      </c>
      <c r="BI212" s="155">
        <f t="shared" ref="BI212:BI241" si="43">IF(N212="nulová",J212,0)</f>
        <v>0</v>
      </c>
      <c r="BJ212" s="14" t="s">
        <v>86</v>
      </c>
      <c r="BK212" s="156">
        <f t="shared" ref="BK212:BK241" si="44">ROUND(I212*H212,3)</f>
        <v>0</v>
      </c>
      <c r="BL212" s="14" t="s">
        <v>409</v>
      </c>
      <c r="BM212" s="154" t="s">
        <v>1097</v>
      </c>
    </row>
    <row r="213" spans="1:65" s="2" customFormat="1" ht="16.5" customHeight="1">
      <c r="A213" s="26"/>
      <c r="B213" s="143"/>
      <c r="C213" s="157" t="s">
        <v>456</v>
      </c>
      <c r="D213" s="157" t="s">
        <v>229</v>
      </c>
      <c r="E213" s="158" t="s">
        <v>2351</v>
      </c>
      <c r="F213" s="159" t="s">
        <v>2352</v>
      </c>
      <c r="G213" s="160" t="s">
        <v>175</v>
      </c>
      <c r="H213" s="161">
        <v>120</v>
      </c>
      <c r="I213" s="161"/>
      <c r="J213" s="161"/>
      <c r="K213" s="162"/>
      <c r="L213" s="163"/>
      <c r="M213" s="164" t="s">
        <v>1</v>
      </c>
      <c r="N213" s="165" t="s">
        <v>39</v>
      </c>
      <c r="O213" s="152">
        <v>0</v>
      </c>
      <c r="P213" s="152">
        <f t="shared" si="36"/>
        <v>0</v>
      </c>
      <c r="Q213" s="152">
        <v>0</v>
      </c>
      <c r="R213" s="152">
        <f t="shared" si="37"/>
        <v>0</v>
      </c>
      <c r="S213" s="152">
        <v>0</v>
      </c>
      <c r="T213" s="153">
        <f t="shared" si="38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4" t="s">
        <v>1451</v>
      </c>
      <c r="AT213" s="154" t="s">
        <v>229</v>
      </c>
      <c r="AU213" s="154" t="s">
        <v>86</v>
      </c>
      <c r="AY213" s="14" t="s">
        <v>154</v>
      </c>
      <c r="BE213" s="155">
        <f t="shared" si="39"/>
        <v>0</v>
      </c>
      <c r="BF213" s="155">
        <f t="shared" si="40"/>
        <v>0</v>
      </c>
      <c r="BG213" s="155">
        <f t="shared" si="41"/>
        <v>0</v>
      </c>
      <c r="BH213" s="155">
        <f t="shared" si="42"/>
        <v>0</v>
      </c>
      <c r="BI213" s="155">
        <f t="shared" si="43"/>
        <v>0</v>
      </c>
      <c r="BJ213" s="14" t="s">
        <v>86</v>
      </c>
      <c r="BK213" s="156">
        <f t="shared" si="44"/>
        <v>0</v>
      </c>
      <c r="BL213" s="14" t="s">
        <v>409</v>
      </c>
      <c r="BM213" s="154" t="s">
        <v>1103</v>
      </c>
    </row>
    <row r="214" spans="1:65" s="2" customFormat="1" ht="24" customHeight="1">
      <c r="A214" s="26"/>
      <c r="B214" s="143"/>
      <c r="C214" s="144" t="s">
        <v>460</v>
      </c>
      <c r="D214" s="144" t="s">
        <v>157</v>
      </c>
      <c r="E214" s="145" t="s">
        <v>2353</v>
      </c>
      <c r="F214" s="146" t="s">
        <v>2354</v>
      </c>
      <c r="G214" s="147" t="s">
        <v>175</v>
      </c>
      <c r="H214" s="148">
        <v>190</v>
      </c>
      <c r="I214" s="148"/>
      <c r="J214" s="148"/>
      <c r="K214" s="149"/>
      <c r="L214" s="27"/>
      <c r="M214" s="150" t="s">
        <v>1</v>
      </c>
      <c r="N214" s="151" t="s">
        <v>39</v>
      </c>
      <c r="O214" s="152">
        <v>0</v>
      </c>
      <c r="P214" s="152">
        <f t="shared" si="36"/>
        <v>0</v>
      </c>
      <c r="Q214" s="152">
        <v>0</v>
      </c>
      <c r="R214" s="152">
        <f t="shared" si="37"/>
        <v>0</v>
      </c>
      <c r="S214" s="152">
        <v>0</v>
      </c>
      <c r="T214" s="153">
        <f t="shared" si="38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4" t="s">
        <v>409</v>
      </c>
      <c r="AT214" s="154" t="s">
        <v>157</v>
      </c>
      <c r="AU214" s="154" t="s">
        <v>86</v>
      </c>
      <c r="AY214" s="14" t="s">
        <v>154</v>
      </c>
      <c r="BE214" s="155">
        <f t="shared" si="39"/>
        <v>0</v>
      </c>
      <c r="BF214" s="155">
        <f t="shared" si="40"/>
        <v>0</v>
      </c>
      <c r="BG214" s="155">
        <f t="shared" si="41"/>
        <v>0</v>
      </c>
      <c r="BH214" s="155">
        <f t="shared" si="42"/>
        <v>0</v>
      </c>
      <c r="BI214" s="155">
        <f t="shared" si="43"/>
        <v>0</v>
      </c>
      <c r="BJ214" s="14" t="s">
        <v>86</v>
      </c>
      <c r="BK214" s="156">
        <f t="shared" si="44"/>
        <v>0</v>
      </c>
      <c r="BL214" s="14" t="s">
        <v>409</v>
      </c>
      <c r="BM214" s="154" t="s">
        <v>1111</v>
      </c>
    </row>
    <row r="215" spans="1:65" s="2" customFormat="1" ht="16.5" customHeight="1">
      <c r="A215" s="26"/>
      <c r="B215" s="143"/>
      <c r="C215" s="157" t="s">
        <v>464</v>
      </c>
      <c r="D215" s="157" t="s">
        <v>229</v>
      </c>
      <c r="E215" s="158" t="s">
        <v>2355</v>
      </c>
      <c r="F215" s="159" t="s">
        <v>2356</v>
      </c>
      <c r="G215" s="160" t="s">
        <v>175</v>
      </c>
      <c r="H215" s="161">
        <v>190</v>
      </c>
      <c r="I215" s="161"/>
      <c r="J215" s="161"/>
      <c r="K215" s="162"/>
      <c r="L215" s="163"/>
      <c r="M215" s="164" t="s">
        <v>1</v>
      </c>
      <c r="N215" s="165" t="s">
        <v>39</v>
      </c>
      <c r="O215" s="152">
        <v>0</v>
      </c>
      <c r="P215" s="152">
        <f t="shared" si="36"/>
        <v>0</v>
      </c>
      <c r="Q215" s="152">
        <v>0</v>
      </c>
      <c r="R215" s="152">
        <f t="shared" si="37"/>
        <v>0</v>
      </c>
      <c r="S215" s="152">
        <v>0</v>
      </c>
      <c r="T215" s="153">
        <f t="shared" si="38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4" t="s">
        <v>1451</v>
      </c>
      <c r="AT215" s="154" t="s">
        <v>229</v>
      </c>
      <c r="AU215" s="154" t="s">
        <v>86</v>
      </c>
      <c r="AY215" s="14" t="s">
        <v>154</v>
      </c>
      <c r="BE215" s="155">
        <f t="shared" si="39"/>
        <v>0</v>
      </c>
      <c r="BF215" s="155">
        <f t="shared" si="40"/>
        <v>0</v>
      </c>
      <c r="BG215" s="155">
        <f t="shared" si="41"/>
        <v>0</v>
      </c>
      <c r="BH215" s="155">
        <f t="shared" si="42"/>
        <v>0</v>
      </c>
      <c r="BI215" s="155">
        <f t="shared" si="43"/>
        <v>0</v>
      </c>
      <c r="BJ215" s="14" t="s">
        <v>86</v>
      </c>
      <c r="BK215" s="156">
        <f t="shared" si="44"/>
        <v>0</v>
      </c>
      <c r="BL215" s="14" t="s">
        <v>409</v>
      </c>
      <c r="BM215" s="154" t="s">
        <v>1115</v>
      </c>
    </row>
    <row r="216" spans="1:65" s="2" customFormat="1" ht="24" customHeight="1">
      <c r="A216" s="26"/>
      <c r="B216" s="143"/>
      <c r="C216" s="144" t="s">
        <v>468</v>
      </c>
      <c r="D216" s="144" t="s">
        <v>157</v>
      </c>
      <c r="E216" s="145" t="s">
        <v>2357</v>
      </c>
      <c r="F216" s="146" t="s">
        <v>2358</v>
      </c>
      <c r="G216" s="147" t="s">
        <v>175</v>
      </c>
      <c r="H216" s="148">
        <v>10</v>
      </c>
      <c r="I216" s="148"/>
      <c r="J216" s="148"/>
      <c r="K216" s="149"/>
      <c r="L216" s="27"/>
      <c r="M216" s="150" t="s">
        <v>1</v>
      </c>
      <c r="N216" s="151" t="s">
        <v>39</v>
      </c>
      <c r="O216" s="152">
        <v>0</v>
      </c>
      <c r="P216" s="152">
        <f t="shared" si="36"/>
        <v>0</v>
      </c>
      <c r="Q216" s="152">
        <v>0</v>
      </c>
      <c r="R216" s="152">
        <f t="shared" si="37"/>
        <v>0</v>
      </c>
      <c r="S216" s="152">
        <v>0</v>
      </c>
      <c r="T216" s="153">
        <f t="shared" si="38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4" t="s">
        <v>409</v>
      </c>
      <c r="AT216" s="154" t="s">
        <v>157</v>
      </c>
      <c r="AU216" s="154" t="s">
        <v>86</v>
      </c>
      <c r="AY216" s="14" t="s">
        <v>154</v>
      </c>
      <c r="BE216" s="155">
        <f t="shared" si="39"/>
        <v>0</v>
      </c>
      <c r="BF216" s="155">
        <f t="shared" si="40"/>
        <v>0</v>
      </c>
      <c r="BG216" s="155">
        <f t="shared" si="41"/>
        <v>0</v>
      </c>
      <c r="BH216" s="155">
        <f t="shared" si="42"/>
        <v>0</v>
      </c>
      <c r="BI216" s="155">
        <f t="shared" si="43"/>
        <v>0</v>
      </c>
      <c r="BJ216" s="14" t="s">
        <v>86</v>
      </c>
      <c r="BK216" s="156">
        <f t="shared" si="44"/>
        <v>0</v>
      </c>
      <c r="BL216" s="14" t="s">
        <v>409</v>
      </c>
      <c r="BM216" s="154" t="s">
        <v>1117</v>
      </c>
    </row>
    <row r="217" spans="1:65" s="2" customFormat="1" ht="16.5" customHeight="1">
      <c r="A217" s="26"/>
      <c r="B217" s="143"/>
      <c r="C217" s="157" t="s">
        <v>472</v>
      </c>
      <c r="D217" s="157" t="s">
        <v>229</v>
      </c>
      <c r="E217" s="158" t="s">
        <v>2359</v>
      </c>
      <c r="F217" s="159" t="s">
        <v>2360</v>
      </c>
      <c r="G217" s="160" t="s">
        <v>175</v>
      </c>
      <c r="H217" s="161">
        <v>10</v>
      </c>
      <c r="I217" s="161"/>
      <c r="J217" s="161"/>
      <c r="K217" s="162"/>
      <c r="L217" s="163"/>
      <c r="M217" s="164" t="s">
        <v>1</v>
      </c>
      <c r="N217" s="165" t="s">
        <v>39</v>
      </c>
      <c r="O217" s="152">
        <v>0</v>
      </c>
      <c r="P217" s="152">
        <f t="shared" si="36"/>
        <v>0</v>
      </c>
      <c r="Q217" s="152">
        <v>0</v>
      </c>
      <c r="R217" s="152">
        <f t="shared" si="37"/>
        <v>0</v>
      </c>
      <c r="S217" s="152">
        <v>0</v>
      </c>
      <c r="T217" s="153">
        <f t="shared" si="38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4" t="s">
        <v>1451</v>
      </c>
      <c r="AT217" s="154" t="s">
        <v>229</v>
      </c>
      <c r="AU217" s="154" t="s">
        <v>86</v>
      </c>
      <c r="AY217" s="14" t="s">
        <v>154</v>
      </c>
      <c r="BE217" s="155">
        <f t="shared" si="39"/>
        <v>0</v>
      </c>
      <c r="BF217" s="155">
        <f t="shared" si="40"/>
        <v>0</v>
      </c>
      <c r="BG217" s="155">
        <f t="shared" si="41"/>
        <v>0</v>
      </c>
      <c r="BH217" s="155">
        <f t="shared" si="42"/>
        <v>0</v>
      </c>
      <c r="BI217" s="155">
        <f t="shared" si="43"/>
        <v>0</v>
      </c>
      <c r="BJ217" s="14" t="s">
        <v>86</v>
      </c>
      <c r="BK217" s="156">
        <f t="shared" si="44"/>
        <v>0</v>
      </c>
      <c r="BL217" s="14" t="s">
        <v>409</v>
      </c>
      <c r="BM217" s="154" t="s">
        <v>1121</v>
      </c>
    </row>
    <row r="218" spans="1:65" s="2" customFormat="1" ht="16.5" customHeight="1">
      <c r="A218" s="26"/>
      <c r="B218" s="143"/>
      <c r="C218" s="144" t="s">
        <v>476</v>
      </c>
      <c r="D218" s="144" t="s">
        <v>157</v>
      </c>
      <c r="E218" s="145" t="s">
        <v>2361</v>
      </c>
      <c r="F218" s="146" t="s">
        <v>2362</v>
      </c>
      <c r="G218" s="147" t="s">
        <v>175</v>
      </c>
      <c r="H218" s="148">
        <v>350</v>
      </c>
      <c r="I218" s="148"/>
      <c r="J218" s="148"/>
      <c r="K218" s="149"/>
      <c r="L218" s="27"/>
      <c r="M218" s="150" t="s">
        <v>1</v>
      </c>
      <c r="N218" s="151" t="s">
        <v>39</v>
      </c>
      <c r="O218" s="152">
        <v>0</v>
      </c>
      <c r="P218" s="152">
        <f t="shared" si="36"/>
        <v>0</v>
      </c>
      <c r="Q218" s="152">
        <v>0</v>
      </c>
      <c r="R218" s="152">
        <f t="shared" si="37"/>
        <v>0</v>
      </c>
      <c r="S218" s="152">
        <v>0</v>
      </c>
      <c r="T218" s="153">
        <f t="shared" si="38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4" t="s">
        <v>409</v>
      </c>
      <c r="AT218" s="154" t="s">
        <v>157</v>
      </c>
      <c r="AU218" s="154" t="s">
        <v>86</v>
      </c>
      <c r="AY218" s="14" t="s">
        <v>154</v>
      </c>
      <c r="BE218" s="155">
        <f t="shared" si="39"/>
        <v>0</v>
      </c>
      <c r="BF218" s="155">
        <f t="shared" si="40"/>
        <v>0</v>
      </c>
      <c r="BG218" s="155">
        <f t="shared" si="41"/>
        <v>0</v>
      </c>
      <c r="BH218" s="155">
        <f t="shared" si="42"/>
        <v>0</v>
      </c>
      <c r="BI218" s="155">
        <f t="shared" si="43"/>
        <v>0</v>
      </c>
      <c r="BJ218" s="14" t="s">
        <v>86</v>
      </c>
      <c r="BK218" s="156">
        <f t="shared" si="44"/>
        <v>0</v>
      </c>
      <c r="BL218" s="14" t="s">
        <v>409</v>
      </c>
      <c r="BM218" s="154" t="s">
        <v>1125</v>
      </c>
    </row>
    <row r="219" spans="1:65" s="2" customFormat="1" ht="16.5" customHeight="1">
      <c r="A219" s="26"/>
      <c r="B219" s="143"/>
      <c r="C219" s="157" t="s">
        <v>480</v>
      </c>
      <c r="D219" s="157" t="s">
        <v>229</v>
      </c>
      <c r="E219" s="158" t="s">
        <v>2363</v>
      </c>
      <c r="F219" s="159" t="s">
        <v>2364</v>
      </c>
      <c r="G219" s="160" t="s">
        <v>175</v>
      </c>
      <c r="H219" s="161">
        <v>350</v>
      </c>
      <c r="I219" s="161"/>
      <c r="J219" s="161"/>
      <c r="K219" s="162"/>
      <c r="L219" s="163"/>
      <c r="M219" s="164" t="s">
        <v>1</v>
      </c>
      <c r="N219" s="165" t="s">
        <v>39</v>
      </c>
      <c r="O219" s="152">
        <v>0</v>
      </c>
      <c r="P219" s="152">
        <f t="shared" si="36"/>
        <v>0</v>
      </c>
      <c r="Q219" s="152">
        <v>0</v>
      </c>
      <c r="R219" s="152">
        <f t="shared" si="37"/>
        <v>0</v>
      </c>
      <c r="S219" s="152">
        <v>0</v>
      </c>
      <c r="T219" s="153">
        <f t="shared" si="38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4" t="s">
        <v>1451</v>
      </c>
      <c r="AT219" s="154" t="s">
        <v>229</v>
      </c>
      <c r="AU219" s="154" t="s">
        <v>86</v>
      </c>
      <c r="AY219" s="14" t="s">
        <v>154</v>
      </c>
      <c r="BE219" s="155">
        <f t="shared" si="39"/>
        <v>0</v>
      </c>
      <c r="BF219" s="155">
        <f t="shared" si="40"/>
        <v>0</v>
      </c>
      <c r="BG219" s="155">
        <f t="shared" si="41"/>
        <v>0</v>
      </c>
      <c r="BH219" s="155">
        <f t="shared" si="42"/>
        <v>0</v>
      </c>
      <c r="BI219" s="155">
        <f t="shared" si="43"/>
        <v>0</v>
      </c>
      <c r="BJ219" s="14" t="s">
        <v>86</v>
      </c>
      <c r="BK219" s="156">
        <f t="shared" si="44"/>
        <v>0</v>
      </c>
      <c r="BL219" s="14" t="s">
        <v>409</v>
      </c>
      <c r="BM219" s="154" t="s">
        <v>1132</v>
      </c>
    </row>
    <row r="220" spans="1:65" s="2" customFormat="1" ht="16.5" customHeight="1">
      <c r="A220" s="26"/>
      <c r="B220" s="143"/>
      <c r="C220" s="144" t="s">
        <v>484</v>
      </c>
      <c r="D220" s="144" t="s">
        <v>157</v>
      </c>
      <c r="E220" s="145" t="s">
        <v>2365</v>
      </c>
      <c r="F220" s="146" t="s">
        <v>2362</v>
      </c>
      <c r="G220" s="147" t="s">
        <v>175</v>
      </c>
      <c r="H220" s="148">
        <v>950</v>
      </c>
      <c r="I220" s="148"/>
      <c r="J220" s="148"/>
      <c r="K220" s="149"/>
      <c r="L220" s="27"/>
      <c r="M220" s="150" t="s">
        <v>1</v>
      </c>
      <c r="N220" s="151" t="s">
        <v>39</v>
      </c>
      <c r="O220" s="152">
        <v>0</v>
      </c>
      <c r="P220" s="152">
        <f t="shared" si="36"/>
        <v>0</v>
      </c>
      <c r="Q220" s="152">
        <v>0</v>
      </c>
      <c r="R220" s="152">
        <f t="shared" si="37"/>
        <v>0</v>
      </c>
      <c r="S220" s="152">
        <v>0</v>
      </c>
      <c r="T220" s="153">
        <f t="shared" si="38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4" t="s">
        <v>409</v>
      </c>
      <c r="AT220" s="154" t="s">
        <v>157</v>
      </c>
      <c r="AU220" s="154" t="s">
        <v>86</v>
      </c>
      <c r="AY220" s="14" t="s">
        <v>154</v>
      </c>
      <c r="BE220" s="155">
        <f t="shared" si="39"/>
        <v>0</v>
      </c>
      <c r="BF220" s="155">
        <f t="shared" si="40"/>
        <v>0</v>
      </c>
      <c r="BG220" s="155">
        <f t="shared" si="41"/>
        <v>0</v>
      </c>
      <c r="BH220" s="155">
        <f t="shared" si="42"/>
        <v>0</v>
      </c>
      <c r="BI220" s="155">
        <f t="shared" si="43"/>
        <v>0</v>
      </c>
      <c r="BJ220" s="14" t="s">
        <v>86</v>
      </c>
      <c r="BK220" s="156">
        <f t="shared" si="44"/>
        <v>0</v>
      </c>
      <c r="BL220" s="14" t="s">
        <v>409</v>
      </c>
      <c r="BM220" s="154" t="s">
        <v>1138</v>
      </c>
    </row>
    <row r="221" spans="1:65" s="2" customFormat="1" ht="16.5" customHeight="1">
      <c r="A221" s="26"/>
      <c r="B221" s="143"/>
      <c r="C221" s="157" t="s">
        <v>488</v>
      </c>
      <c r="D221" s="157" t="s">
        <v>229</v>
      </c>
      <c r="E221" s="158" t="s">
        <v>2366</v>
      </c>
      <c r="F221" s="159" t="s">
        <v>2367</v>
      </c>
      <c r="G221" s="160" t="s">
        <v>175</v>
      </c>
      <c r="H221" s="161">
        <v>950</v>
      </c>
      <c r="I221" s="161"/>
      <c r="J221" s="161"/>
      <c r="K221" s="162"/>
      <c r="L221" s="163"/>
      <c r="M221" s="164" t="s">
        <v>1</v>
      </c>
      <c r="N221" s="165" t="s">
        <v>39</v>
      </c>
      <c r="O221" s="152">
        <v>0</v>
      </c>
      <c r="P221" s="152">
        <f t="shared" si="36"/>
        <v>0</v>
      </c>
      <c r="Q221" s="152">
        <v>0</v>
      </c>
      <c r="R221" s="152">
        <f t="shared" si="37"/>
        <v>0</v>
      </c>
      <c r="S221" s="152">
        <v>0</v>
      </c>
      <c r="T221" s="153">
        <f t="shared" si="38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4" t="s">
        <v>1451</v>
      </c>
      <c r="AT221" s="154" t="s">
        <v>229</v>
      </c>
      <c r="AU221" s="154" t="s">
        <v>86</v>
      </c>
      <c r="AY221" s="14" t="s">
        <v>154</v>
      </c>
      <c r="BE221" s="155">
        <f t="shared" si="39"/>
        <v>0</v>
      </c>
      <c r="BF221" s="155">
        <f t="shared" si="40"/>
        <v>0</v>
      </c>
      <c r="BG221" s="155">
        <f t="shared" si="41"/>
        <v>0</v>
      </c>
      <c r="BH221" s="155">
        <f t="shared" si="42"/>
        <v>0</v>
      </c>
      <c r="BI221" s="155">
        <f t="shared" si="43"/>
        <v>0</v>
      </c>
      <c r="BJ221" s="14" t="s">
        <v>86</v>
      </c>
      <c r="BK221" s="156">
        <f t="shared" si="44"/>
        <v>0</v>
      </c>
      <c r="BL221" s="14" t="s">
        <v>409</v>
      </c>
      <c r="BM221" s="154" t="s">
        <v>1144</v>
      </c>
    </row>
    <row r="222" spans="1:65" s="2" customFormat="1" ht="16.5" customHeight="1">
      <c r="A222" s="26"/>
      <c r="B222" s="143"/>
      <c r="C222" s="144" t="s">
        <v>492</v>
      </c>
      <c r="D222" s="144" t="s">
        <v>157</v>
      </c>
      <c r="E222" s="145" t="s">
        <v>2368</v>
      </c>
      <c r="F222" s="146" t="s">
        <v>2369</v>
      </c>
      <c r="G222" s="147" t="s">
        <v>175</v>
      </c>
      <c r="H222" s="148">
        <v>300</v>
      </c>
      <c r="I222" s="148"/>
      <c r="J222" s="148"/>
      <c r="K222" s="149"/>
      <c r="L222" s="27"/>
      <c r="M222" s="150" t="s">
        <v>1</v>
      </c>
      <c r="N222" s="151" t="s">
        <v>39</v>
      </c>
      <c r="O222" s="152">
        <v>0</v>
      </c>
      <c r="P222" s="152">
        <f t="shared" si="36"/>
        <v>0</v>
      </c>
      <c r="Q222" s="152">
        <v>0</v>
      </c>
      <c r="R222" s="152">
        <f t="shared" si="37"/>
        <v>0</v>
      </c>
      <c r="S222" s="152">
        <v>0</v>
      </c>
      <c r="T222" s="153">
        <f t="shared" si="38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4" t="s">
        <v>409</v>
      </c>
      <c r="AT222" s="154" t="s">
        <v>157</v>
      </c>
      <c r="AU222" s="154" t="s">
        <v>86</v>
      </c>
      <c r="AY222" s="14" t="s">
        <v>154</v>
      </c>
      <c r="BE222" s="155">
        <f t="shared" si="39"/>
        <v>0</v>
      </c>
      <c r="BF222" s="155">
        <f t="shared" si="40"/>
        <v>0</v>
      </c>
      <c r="BG222" s="155">
        <f t="shared" si="41"/>
        <v>0</v>
      </c>
      <c r="BH222" s="155">
        <f t="shared" si="42"/>
        <v>0</v>
      </c>
      <c r="BI222" s="155">
        <f t="shared" si="43"/>
        <v>0</v>
      </c>
      <c r="BJ222" s="14" t="s">
        <v>86</v>
      </c>
      <c r="BK222" s="156">
        <f t="shared" si="44"/>
        <v>0</v>
      </c>
      <c r="BL222" s="14" t="s">
        <v>409</v>
      </c>
      <c r="BM222" s="154" t="s">
        <v>1148</v>
      </c>
    </row>
    <row r="223" spans="1:65" s="2" customFormat="1" ht="16.5" customHeight="1">
      <c r="A223" s="26"/>
      <c r="B223" s="143"/>
      <c r="C223" s="157" t="s">
        <v>496</v>
      </c>
      <c r="D223" s="157" t="s">
        <v>229</v>
      </c>
      <c r="E223" s="158" t="s">
        <v>2370</v>
      </c>
      <c r="F223" s="159" t="s">
        <v>2371</v>
      </c>
      <c r="G223" s="160" t="s">
        <v>175</v>
      </c>
      <c r="H223" s="161">
        <v>300</v>
      </c>
      <c r="I223" s="161"/>
      <c r="J223" s="161"/>
      <c r="K223" s="162"/>
      <c r="L223" s="163"/>
      <c r="M223" s="164" t="s">
        <v>1</v>
      </c>
      <c r="N223" s="165" t="s">
        <v>39</v>
      </c>
      <c r="O223" s="152">
        <v>0</v>
      </c>
      <c r="P223" s="152">
        <f t="shared" si="36"/>
        <v>0</v>
      </c>
      <c r="Q223" s="152">
        <v>0</v>
      </c>
      <c r="R223" s="152">
        <f t="shared" si="37"/>
        <v>0</v>
      </c>
      <c r="S223" s="152">
        <v>0</v>
      </c>
      <c r="T223" s="153">
        <f t="shared" si="38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4" t="s">
        <v>1451</v>
      </c>
      <c r="AT223" s="154" t="s">
        <v>229</v>
      </c>
      <c r="AU223" s="154" t="s">
        <v>86</v>
      </c>
      <c r="AY223" s="14" t="s">
        <v>154</v>
      </c>
      <c r="BE223" s="155">
        <f t="shared" si="39"/>
        <v>0</v>
      </c>
      <c r="BF223" s="155">
        <f t="shared" si="40"/>
        <v>0</v>
      </c>
      <c r="BG223" s="155">
        <f t="shared" si="41"/>
        <v>0</v>
      </c>
      <c r="BH223" s="155">
        <f t="shared" si="42"/>
        <v>0</v>
      </c>
      <c r="BI223" s="155">
        <f t="shared" si="43"/>
        <v>0</v>
      </c>
      <c r="BJ223" s="14" t="s">
        <v>86</v>
      </c>
      <c r="BK223" s="156">
        <f t="shared" si="44"/>
        <v>0</v>
      </c>
      <c r="BL223" s="14" t="s">
        <v>409</v>
      </c>
      <c r="BM223" s="154" t="s">
        <v>1154</v>
      </c>
    </row>
    <row r="224" spans="1:65" s="2" customFormat="1" ht="16.5" customHeight="1">
      <c r="A224" s="26"/>
      <c r="B224" s="143"/>
      <c r="C224" s="144" t="s">
        <v>500</v>
      </c>
      <c r="D224" s="144" t="s">
        <v>157</v>
      </c>
      <c r="E224" s="145" t="s">
        <v>2372</v>
      </c>
      <c r="F224" s="146" t="s">
        <v>2373</v>
      </c>
      <c r="G224" s="147" t="s">
        <v>175</v>
      </c>
      <c r="H224" s="148">
        <v>320</v>
      </c>
      <c r="I224" s="148"/>
      <c r="J224" s="148"/>
      <c r="K224" s="149"/>
      <c r="L224" s="27"/>
      <c r="M224" s="150" t="s">
        <v>1</v>
      </c>
      <c r="N224" s="151" t="s">
        <v>39</v>
      </c>
      <c r="O224" s="152">
        <v>0</v>
      </c>
      <c r="P224" s="152">
        <f t="shared" si="36"/>
        <v>0</v>
      </c>
      <c r="Q224" s="152">
        <v>0</v>
      </c>
      <c r="R224" s="152">
        <f t="shared" si="37"/>
        <v>0</v>
      </c>
      <c r="S224" s="152">
        <v>0</v>
      </c>
      <c r="T224" s="153">
        <f t="shared" si="38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4" t="s">
        <v>409</v>
      </c>
      <c r="AT224" s="154" t="s">
        <v>157</v>
      </c>
      <c r="AU224" s="154" t="s">
        <v>86</v>
      </c>
      <c r="AY224" s="14" t="s">
        <v>154</v>
      </c>
      <c r="BE224" s="155">
        <f t="shared" si="39"/>
        <v>0</v>
      </c>
      <c r="BF224" s="155">
        <f t="shared" si="40"/>
        <v>0</v>
      </c>
      <c r="BG224" s="155">
        <f t="shared" si="41"/>
        <v>0</v>
      </c>
      <c r="BH224" s="155">
        <f t="shared" si="42"/>
        <v>0</v>
      </c>
      <c r="BI224" s="155">
        <f t="shared" si="43"/>
        <v>0</v>
      </c>
      <c r="BJ224" s="14" t="s">
        <v>86</v>
      </c>
      <c r="BK224" s="156">
        <f t="shared" si="44"/>
        <v>0</v>
      </c>
      <c r="BL224" s="14" t="s">
        <v>409</v>
      </c>
      <c r="BM224" s="154" t="s">
        <v>1162</v>
      </c>
    </row>
    <row r="225" spans="1:65" s="2" customFormat="1" ht="16.5" customHeight="1">
      <c r="A225" s="26"/>
      <c r="B225" s="143"/>
      <c r="C225" s="157" t="s">
        <v>504</v>
      </c>
      <c r="D225" s="157" t="s">
        <v>229</v>
      </c>
      <c r="E225" s="158" t="s">
        <v>2374</v>
      </c>
      <c r="F225" s="159" t="s">
        <v>2375</v>
      </c>
      <c r="G225" s="160" t="s">
        <v>175</v>
      </c>
      <c r="H225" s="161">
        <v>320</v>
      </c>
      <c r="I225" s="161"/>
      <c r="J225" s="161"/>
      <c r="K225" s="162"/>
      <c r="L225" s="163"/>
      <c r="M225" s="164" t="s">
        <v>1</v>
      </c>
      <c r="N225" s="165" t="s">
        <v>39</v>
      </c>
      <c r="O225" s="152">
        <v>0</v>
      </c>
      <c r="P225" s="152">
        <f t="shared" si="36"/>
        <v>0</v>
      </c>
      <c r="Q225" s="152">
        <v>0</v>
      </c>
      <c r="R225" s="152">
        <f t="shared" si="37"/>
        <v>0</v>
      </c>
      <c r="S225" s="152">
        <v>0</v>
      </c>
      <c r="T225" s="153">
        <f t="shared" si="38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4" t="s">
        <v>1451</v>
      </c>
      <c r="AT225" s="154" t="s">
        <v>229</v>
      </c>
      <c r="AU225" s="154" t="s">
        <v>86</v>
      </c>
      <c r="AY225" s="14" t="s">
        <v>154</v>
      </c>
      <c r="BE225" s="155">
        <f t="shared" si="39"/>
        <v>0</v>
      </c>
      <c r="BF225" s="155">
        <f t="shared" si="40"/>
        <v>0</v>
      </c>
      <c r="BG225" s="155">
        <f t="shared" si="41"/>
        <v>0</v>
      </c>
      <c r="BH225" s="155">
        <f t="shared" si="42"/>
        <v>0</v>
      </c>
      <c r="BI225" s="155">
        <f t="shared" si="43"/>
        <v>0</v>
      </c>
      <c r="BJ225" s="14" t="s">
        <v>86</v>
      </c>
      <c r="BK225" s="156">
        <f t="shared" si="44"/>
        <v>0</v>
      </c>
      <c r="BL225" s="14" t="s">
        <v>409</v>
      </c>
      <c r="BM225" s="154" t="s">
        <v>1166</v>
      </c>
    </row>
    <row r="226" spans="1:65" s="2" customFormat="1" ht="16.5" customHeight="1">
      <c r="A226" s="26"/>
      <c r="B226" s="143"/>
      <c r="C226" s="144" t="s">
        <v>508</v>
      </c>
      <c r="D226" s="144" t="s">
        <v>157</v>
      </c>
      <c r="E226" s="145" t="s">
        <v>2376</v>
      </c>
      <c r="F226" s="146" t="s">
        <v>2377</v>
      </c>
      <c r="G226" s="147" t="s">
        <v>175</v>
      </c>
      <c r="H226" s="148">
        <v>10</v>
      </c>
      <c r="I226" s="148"/>
      <c r="J226" s="148"/>
      <c r="K226" s="149"/>
      <c r="L226" s="27"/>
      <c r="M226" s="150" t="s">
        <v>1</v>
      </c>
      <c r="N226" s="151" t="s">
        <v>39</v>
      </c>
      <c r="O226" s="152">
        <v>0</v>
      </c>
      <c r="P226" s="152">
        <f t="shared" si="36"/>
        <v>0</v>
      </c>
      <c r="Q226" s="152">
        <v>0</v>
      </c>
      <c r="R226" s="152">
        <f t="shared" si="37"/>
        <v>0</v>
      </c>
      <c r="S226" s="152">
        <v>0</v>
      </c>
      <c r="T226" s="153">
        <f t="shared" si="38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4" t="s">
        <v>409</v>
      </c>
      <c r="AT226" s="154" t="s">
        <v>157</v>
      </c>
      <c r="AU226" s="154" t="s">
        <v>86</v>
      </c>
      <c r="AY226" s="14" t="s">
        <v>154</v>
      </c>
      <c r="BE226" s="155">
        <f t="shared" si="39"/>
        <v>0</v>
      </c>
      <c r="BF226" s="155">
        <f t="shared" si="40"/>
        <v>0</v>
      </c>
      <c r="BG226" s="155">
        <f t="shared" si="41"/>
        <v>0</v>
      </c>
      <c r="BH226" s="155">
        <f t="shared" si="42"/>
        <v>0</v>
      </c>
      <c r="BI226" s="155">
        <f t="shared" si="43"/>
        <v>0</v>
      </c>
      <c r="BJ226" s="14" t="s">
        <v>86</v>
      </c>
      <c r="BK226" s="156">
        <f t="shared" si="44"/>
        <v>0</v>
      </c>
      <c r="BL226" s="14" t="s">
        <v>409</v>
      </c>
      <c r="BM226" s="154" t="s">
        <v>1172</v>
      </c>
    </row>
    <row r="227" spans="1:65" s="2" customFormat="1" ht="16.5" customHeight="1">
      <c r="A227" s="26"/>
      <c r="B227" s="143"/>
      <c r="C227" s="157" t="s">
        <v>512</v>
      </c>
      <c r="D227" s="157" t="s">
        <v>229</v>
      </c>
      <c r="E227" s="158" t="s">
        <v>2378</v>
      </c>
      <c r="F227" s="159" t="s">
        <v>2379</v>
      </c>
      <c r="G227" s="160" t="s">
        <v>175</v>
      </c>
      <c r="H227" s="161">
        <v>10</v>
      </c>
      <c r="I227" s="161"/>
      <c r="J227" s="161"/>
      <c r="K227" s="162"/>
      <c r="L227" s="163"/>
      <c r="M227" s="164" t="s">
        <v>1</v>
      </c>
      <c r="N227" s="165" t="s">
        <v>39</v>
      </c>
      <c r="O227" s="152">
        <v>0</v>
      </c>
      <c r="P227" s="152">
        <f t="shared" si="36"/>
        <v>0</v>
      </c>
      <c r="Q227" s="152">
        <v>0</v>
      </c>
      <c r="R227" s="152">
        <f t="shared" si="37"/>
        <v>0</v>
      </c>
      <c r="S227" s="152">
        <v>0</v>
      </c>
      <c r="T227" s="153">
        <f t="shared" si="38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4" t="s">
        <v>1451</v>
      </c>
      <c r="AT227" s="154" t="s">
        <v>229</v>
      </c>
      <c r="AU227" s="154" t="s">
        <v>86</v>
      </c>
      <c r="AY227" s="14" t="s">
        <v>154</v>
      </c>
      <c r="BE227" s="155">
        <f t="shared" si="39"/>
        <v>0</v>
      </c>
      <c r="BF227" s="155">
        <f t="shared" si="40"/>
        <v>0</v>
      </c>
      <c r="BG227" s="155">
        <f t="shared" si="41"/>
        <v>0</v>
      </c>
      <c r="BH227" s="155">
        <f t="shared" si="42"/>
        <v>0</v>
      </c>
      <c r="BI227" s="155">
        <f t="shared" si="43"/>
        <v>0</v>
      </c>
      <c r="BJ227" s="14" t="s">
        <v>86</v>
      </c>
      <c r="BK227" s="156">
        <f t="shared" si="44"/>
        <v>0</v>
      </c>
      <c r="BL227" s="14" t="s">
        <v>409</v>
      </c>
      <c r="BM227" s="154" t="s">
        <v>1177</v>
      </c>
    </row>
    <row r="228" spans="1:65" s="2" customFormat="1" ht="16.5" customHeight="1">
      <c r="A228" s="26"/>
      <c r="B228" s="143"/>
      <c r="C228" s="144" t="s">
        <v>516</v>
      </c>
      <c r="D228" s="144" t="s">
        <v>157</v>
      </c>
      <c r="E228" s="145" t="s">
        <v>2380</v>
      </c>
      <c r="F228" s="146" t="s">
        <v>2377</v>
      </c>
      <c r="G228" s="147" t="s">
        <v>175</v>
      </c>
      <c r="H228" s="148">
        <v>20</v>
      </c>
      <c r="I228" s="148"/>
      <c r="J228" s="148"/>
      <c r="K228" s="149"/>
      <c r="L228" s="27"/>
      <c r="M228" s="150" t="s">
        <v>1</v>
      </c>
      <c r="N228" s="151" t="s">
        <v>39</v>
      </c>
      <c r="O228" s="152">
        <v>0</v>
      </c>
      <c r="P228" s="152">
        <f t="shared" si="36"/>
        <v>0</v>
      </c>
      <c r="Q228" s="152">
        <v>0</v>
      </c>
      <c r="R228" s="152">
        <f t="shared" si="37"/>
        <v>0</v>
      </c>
      <c r="S228" s="152">
        <v>0</v>
      </c>
      <c r="T228" s="153">
        <f t="shared" si="38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4" t="s">
        <v>409</v>
      </c>
      <c r="AT228" s="154" t="s">
        <v>157</v>
      </c>
      <c r="AU228" s="154" t="s">
        <v>86</v>
      </c>
      <c r="AY228" s="14" t="s">
        <v>154</v>
      </c>
      <c r="BE228" s="155">
        <f t="shared" si="39"/>
        <v>0</v>
      </c>
      <c r="BF228" s="155">
        <f t="shared" si="40"/>
        <v>0</v>
      </c>
      <c r="BG228" s="155">
        <f t="shared" si="41"/>
        <v>0</v>
      </c>
      <c r="BH228" s="155">
        <f t="shared" si="42"/>
        <v>0</v>
      </c>
      <c r="BI228" s="155">
        <f t="shared" si="43"/>
        <v>0</v>
      </c>
      <c r="BJ228" s="14" t="s">
        <v>86</v>
      </c>
      <c r="BK228" s="156">
        <f t="shared" si="44"/>
        <v>0</v>
      </c>
      <c r="BL228" s="14" t="s">
        <v>409</v>
      </c>
      <c r="BM228" s="154" t="s">
        <v>1183</v>
      </c>
    </row>
    <row r="229" spans="1:65" s="2" customFormat="1" ht="16.5" customHeight="1">
      <c r="A229" s="26"/>
      <c r="B229" s="143"/>
      <c r="C229" s="157" t="s">
        <v>520</v>
      </c>
      <c r="D229" s="157" t="s">
        <v>229</v>
      </c>
      <c r="E229" s="158" t="s">
        <v>2381</v>
      </c>
      <c r="F229" s="159" t="s">
        <v>2382</v>
      </c>
      <c r="G229" s="160" t="s">
        <v>175</v>
      </c>
      <c r="H229" s="161">
        <v>20</v>
      </c>
      <c r="I229" s="161"/>
      <c r="J229" s="161"/>
      <c r="K229" s="162"/>
      <c r="L229" s="163"/>
      <c r="M229" s="164" t="s">
        <v>1</v>
      </c>
      <c r="N229" s="165" t="s">
        <v>39</v>
      </c>
      <c r="O229" s="152">
        <v>0</v>
      </c>
      <c r="P229" s="152">
        <f t="shared" si="36"/>
        <v>0</v>
      </c>
      <c r="Q229" s="152">
        <v>0</v>
      </c>
      <c r="R229" s="152">
        <f t="shared" si="37"/>
        <v>0</v>
      </c>
      <c r="S229" s="152">
        <v>0</v>
      </c>
      <c r="T229" s="153">
        <f t="shared" si="38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4" t="s">
        <v>1451</v>
      </c>
      <c r="AT229" s="154" t="s">
        <v>229</v>
      </c>
      <c r="AU229" s="154" t="s">
        <v>86</v>
      </c>
      <c r="AY229" s="14" t="s">
        <v>154</v>
      </c>
      <c r="BE229" s="155">
        <f t="shared" si="39"/>
        <v>0</v>
      </c>
      <c r="BF229" s="155">
        <f t="shared" si="40"/>
        <v>0</v>
      </c>
      <c r="BG229" s="155">
        <f t="shared" si="41"/>
        <v>0</v>
      </c>
      <c r="BH229" s="155">
        <f t="shared" si="42"/>
        <v>0</v>
      </c>
      <c r="BI229" s="155">
        <f t="shared" si="43"/>
        <v>0</v>
      </c>
      <c r="BJ229" s="14" t="s">
        <v>86</v>
      </c>
      <c r="BK229" s="156">
        <f t="shared" si="44"/>
        <v>0</v>
      </c>
      <c r="BL229" s="14" t="s">
        <v>409</v>
      </c>
      <c r="BM229" s="154" t="s">
        <v>1189</v>
      </c>
    </row>
    <row r="230" spans="1:65" s="2" customFormat="1" ht="16.5" customHeight="1">
      <c r="A230" s="26"/>
      <c r="B230" s="143"/>
      <c r="C230" s="144" t="s">
        <v>524</v>
      </c>
      <c r="D230" s="144" t="s">
        <v>157</v>
      </c>
      <c r="E230" s="145" t="s">
        <v>2383</v>
      </c>
      <c r="F230" s="146" t="s">
        <v>2377</v>
      </c>
      <c r="G230" s="147" t="s">
        <v>175</v>
      </c>
      <c r="H230" s="148">
        <v>250</v>
      </c>
      <c r="I230" s="148"/>
      <c r="J230" s="148"/>
      <c r="K230" s="149"/>
      <c r="L230" s="27"/>
      <c r="M230" s="150" t="s">
        <v>1</v>
      </c>
      <c r="N230" s="151" t="s">
        <v>39</v>
      </c>
      <c r="O230" s="152">
        <v>0</v>
      </c>
      <c r="P230" s="152">
        <f t="shared" si="36"/>
        <v>0</v>
      </c>
      <c r="Q230" s="152">
        <v>0</v>
      </c>
      <c r="R230" s="152">
        <f t="shared" si="37"/>
        <v>0</v>
      </c>
      <c r="S230" s="152">
        <v>0</v>
      </c>
      <c r="T230" s="153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4" t="s">
        <v>409</v>
      </c>
      <c r="AT230" s="154" t="s">
        <v>157</v>
      </c>
      <c r="AU230" s="154" t="s">
        <v>86</v>
      </c>
      <c r="AY230" s="14" t="s">
        <v>154</v>
      </c>
      <c r="BE230" s="155">
        <f t="shared" si="39"/>
        <v>0</v>
      </c>
      <c r="BF230" s="155">
        <f t="shared" si="40"/>
        <v>0</v>
      </c>
      <c r="BG230" s="155">
        <f t="shared" si="41"/>
        <v>0</v>
      </c>
      <c r="BH230" s="155">
        <f t="shared" si="42"/>
        <v>0</v>
      </c>
      <c r="BI230" s="155">
        <f t="shared" si="43"/>
        <v>0</v>
      </c>
      <c r="BJ230" s="14" t="s">
        <v>86</v>
      </c>
      <c r="BK230" s="156">
        <f t="shared" si="44"/>
        <v>0</v>
      </c>
      <c r="BL230" s="14" t="s">
        <v>409</v>
      </c>
      <c r="BM230" s="154" t="s">
        <v>1195</v>
      </c>
    </row>
    <row r="231" spans="1:65" s="2" customFormat="1" ht="16.5" customHeight="1">
      <c r="A231" s="26"/>
      <c r="B231" s="143"/>
      <c r="C231" s="157" t="s">
        <v>528</v>
      </c>
      <c r="D231" s="157" t="s">
        <v>229</v>
      </c>
      <c r="E231" s="158" t="s">
        <v>2384</v>
      </c>
      <c r="F231" s="159" t="s">
        <v>2385</v>
      </c>
      <c r="G231" s="160" t="s">
        <v>175</v>
      </c>
      <c r="H231" s="161">
        <v>250</v>
      </c>
      <c r="I231" s="161"/>
      <c r="J231" s="161"/>
      <c r="K231" s="162"/>
      <c r="L231" s="163"/>
      <c r="M231" s="164" t="s">
        <v>1</v>
      </c>
      <c r="N231" s="165" t="s">
        <v>39</v>
      </c>
      <c r="O231" s="152">
        <v>0</v>
      </c>
      <c r="P231" s="152">
        <f t="shared" si="36"/>
        <v>0</v>
      </c>
      <c r="Q231" s="152">
        <v>0</v>
      </c>
      <c r="R231" s="152">
        <f t="shared" si="37"/>
        <v>0</v>
      </c>
      <c r="S231" s="152">
        <v>0</v>
      </c>
      <c r="T231" s="153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4" t="s">
        <v>1451</v>
      </c>
      <c r="AT231" s="154" t="s">
        <v>229</v>
      </c>
      <c r="AU231" s="154" t="s">
        <v>86</v>
      </c>
      <c r="AY231" s="14" t="s">
        <v>154</v>
      </c>
      <c r="BE231" s="155">
        <f t="shared" si="39"/>
        <v>0</v>
      </c>
      <c r="BF231" s="155">
        <f t="shared" si="40"/>
        <v>0</v>
      </c>
      <c r="BG231" s="155">
        <f t="shared" si="41"/>
        <v>0</v>
      </c>
      <c r="BH231" s="155">
        <f t="shared" si="42"/>
        <v>0</v>
      </c>
      <c r="BI231" s="155">
        <f t="shared" si="43"/>
        <v>0</v>
      </c>
      <c r="BJ231" s="14" t="s">
        <v>86</v>
      </c>
      <c r="BK231" s="156">
        <f t="shared" si="44"/>
        <v>0</v>
      </c>
      <c r="BL231" s="14" t="s">
        <v>409</v>
      </c>
      <c r="BM231" s="154" t="s">
        <v>1204</v>
      </c>
    </row>
    <row r="232" spans="1:65" s="2" customFormat="1" ht="24" customHeight="1">
      <c r="A232" s="26"/>
      <c r="B232" s="143"/>
      <c r="C232" s="144" t="s">
        <v>532</v>
      </c>
      <c r="D232" s="144" t="s">
        <v>157</v>
      </c>
      <c r="E232" s="145" t="s">
        <v>2386</v>
      </c>
      <c r="F232" s="146" t="s">
        <v>2387</v>
      </c>
      <c r="G232" s="147" t="s">
        <v>175</v>
      </c>
      <c r="H232" s="148">
        <v>90</v>
      </c>
      <c r="I232" s="148"/>
      <c r="J232" s="148"/>
      <c r="K232" s="149"/>
      <c r="L232" s="27"/>
      <c r="M232" s="150" t="s">
        <v>1</v>
      </c>
      <c r="N232" s="151" t="s">
        <v>39</v>
      </c>
      <c r="O232" s="152">
        <v>0</v>
      </c>
      <c r="P232" s="152">
        <f t="shared" si="36"/>
        <v>0</v>
      </c>
      <c r="Q232" s="152">
        <v>0</v>
      </c>
      <c r="R232" s="152">
        <f t="shared" si="37"/>
        <v>0</v>
      </c>
      <c r="S232" s="152">
        <v>0</v>
      </c>
      <c r="T232" s="153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4" t="s">
        <v>409</v>
      </c>
      <c r="AT232" s="154" t="s">
        <v>157</v>
      </c>
      <c r="AU232" s="154" t="s">
        <v>86</v>
      </c>
      <c r="AY232" s="14" t="s">
        <v>154</v>
      </c>
      <c r="BE232" s="155">
        <f t="shared" si="39"/>
        <v>0</v>
      </c>
      <c r="BF232" s="155">
        <f t="shared" si="40"/>
        <v>0</v>
      </c>
      <c r="BG232" s="155">
        <f t="shared" si="41"/>
        <v>0</v>
      </c>
      <c r="BH232" s="155">
        <f t="shared" si="42"/>
        <v>0</v>
      </c>
      <c r="BI232" s="155">
        <f t="shared" si="43"/>
        <v>0</v>
      </c>
      <c r="BJ232" s="14" t="s">
        <v>86</v>
      </c>
      <c r="BK232" s="156">
        <f t="shared" si="44"/>
        <v>0</v>
      </c>
      <c r="BL232" s="14" t="s">
        <v>409</v>
      </c>
      <c r="BM232" s="154" t="s">
        <v>1209</v>
      </c>
    </row>
    <row r="233" spans="1:65" s="2" customFormat="1" ht="16.5" customHeight="1">
      <c r="A233" s="26"/>
      <c r="B233" s="143"/>
      <c r="C233" s="157" t="s">
        <v>536</v>
      </c>
      <c r="D233" s="157" t="s">
        <v>229</v>
      </c>
      <c r="E233" s="158" t="s">
        <v>2388</v>
      </c>
      <c r="F233" s="159" t="s">
        <v>2389</v>
      </c>
      <c r="G233" s="160" t="s">
        <v>175</v>
      </c>
      <c r="H233" s="161">
        <v>90</v>
      </c>
      <c r="I233" s="161"/>
      <c r="J233" s="161"/>
      <c r="K233" s="162"/>
      <c r="L233" s="163"/>
      <c r="M233" s="164" t="s">
        <v>1</v>
      </c>
      <c r="N233" s="165" t="s">
        <v>39</v>
      </c>
      <c r="O233" s="152">
        <v>0</v>
      </c>
      <c r="P233" s="152">
        <f t="shared" si="36"/>
        <v>0</v>
      </c>
      <c r="Q233" s="152">
        <v>0</v>
      </c>
      <c r="R233" s="152">
        <f t="shared" si="37"/>
        <v>0</v>
      </c>
      <c r="S233" s="152">
        <v>0</v>
      </c>
      <c r="T233" s="153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4" t="s">
        <v>1451</v>
      </c>
      <c r="AT233" s="154" t="s">
        <v>229</v>
      </c>
      <c r="AU233" s="154" t="s">
        <v>86</v>
      </c>
      <c r="AY233" s="14" t="s">
        <v>154</v>
      </c>
      <c r="BE233" s="155">
        <f t="shared" si="39"/>
        <v>0</v>
      </c>
      <c r="BF233" s="155">
        <f t="shared" si="40"/>
        <v>0</v>
      </c>
      <c r="BG233" s="155">
        <f t="shared" si="41"/>
        <v>0</v>
      </c>
      <c r="BH233" s="155">
        <f t="shared" si="42"/>
        <v>0</v>
      </c>
      <c r="BI233" s="155">
        <f t="shared" si="43"/>
        <v>0</v>
      </c>
      <c r="BJ233" s="14" t="s">
        <v>86</v>
      </c>
      <c r="BK233" s="156">
        <f t="shared" si="44"/>
        <v>0</v>
      </c>
      <c r="BL233" s="14" t="s">
        <v>409</v>
      </c>
      <c r="BM233" s="154" t="s">
        <v>1214</v>
      </c>
    </row>
    <row r="234" spans="1:65" s="2" customFormat="1" ht="16.5" customHeight="1">
      <c r="A234" s="26"/>
      <c r="B234" s="143"/>
      <c r="C234" s="144" t="s">
        <v>540</v>
      </c>
      <c r="D234" s="144" t="s">
        <v>157</v>
      </c>
      <c r="E234" s="145" t="s">
        <v>2390</v>
      </c>
      <c r="F234" s="146" t="s">
        <v>2391</v>
      </c>
      <c r="G234" s="147" t="s">
        <v>175</v>
      </c>
      <c r="H234" s="148">
        <v>60</v>
      </c>
      <c r="I234" s="148"/>
      <c r="J234" s="148"/>
      <c r="K234" s="149"/>
      <c r="L234" s="27"/>
      <c r="M234" s="150" t="s">
        <v>1</v>
      </c>
      <c r="N234" s="151" t="s">
        <v>39</v>
      </c>
      <c r="O234" s="152">
        <v>0</v>
      </c>
      <c r="P234" s="152">
        <f t="shared" si="36"/>
        <v>0</v>
      </c>
      <c r="Q234" s="152">
        <v>0</v>
      </c>
      <c r="R234" s="152">
        <f t="shared" si="37"/>
        <v>0</v>
      </c>
      <c r="S234" s="152">
        <v>0</v>
      </c>
      <c r="T234" s="153">
        <f t="shared" si="38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4" t="s">
        <v>409</v>
      </c>
      <c r="AT234" s="154" t="s">
        <v>157</v>
      </c>
      <c r="AU234" s="154" t="s">
        <v>86</v>
      </c>
      <c r="AY234" s="14" t="s">
        <v>154</v>
      </c>
      <c r="BE234" s="155">
        <f t="shared" si="39"/>
        <v>0</v>
      </c>
      <c r="BF234" s="155">
        <f t="shared" si="40"/>
        <v>0</v>
      </c>
      <c r="BG234" s="155">
        <f t="shared" si="41"/>
        <v>0</v>
      </c>
      <c r="BH234" s="155">
        <f t="shared" si="42"/>
        <v>0</v>
      </c>
      <c r="BI234" s="155">
        <f t="shared" si="43"/>
        <v>0</v>
      </c>
      <c r="BJ234" s="14" t="s">
        <v>86</v>
      </c>
      <c r="BK234" s="156">
        <f t="shared" si="44"/>
        <v>0</v>
      </c>
      <c r="BL234" s="14" t="s">
        <v>409</v>
      </c>
      <c r="BM234" s="154" t="s">
        <v>1218</v>
      </c>
    </row>
    <row r="235" spans="1:65" s="2" customFormat="1" ht="16.5" customHeight="1">
      <c r="A235" s="26"/>
      <c r="B235" s="143"/>
      <c r="C235" s="157" t="s">
        <v>544</v>
      </c>
      <c r="D235" s="157" t="s">
        <v>229</v>
      </c>
      <c r="E235" s="158" t="s">
        <v>2392</v>
      </c>
      <c r="F235" s="159" t="s">
        <v>2393</v>
      </c>
      <c r="G235" s="160" t="s">
        <v>175</v>
      </c>
      <c r="H235" s="161">
        <v>60</v>
      </c>
      <c r="I235" s="161"/>
      <c r="J235" s="161"/>
      <c r="K235" s="162"/>
      <c r="L235" s="163"/>
      <c r="M235" s="164" t="s">
        <v>1</v>
      </c>
      <c r="N235" s="165" t="s">
        <v>39</v>
      </c>
      <c r="O235" s="152">
        <v>0</v>
      </c>
      <c r="P235" s="152">
        <f t="shared" si="36"/>
        <v>0</v>
      </c>
      <c r="Q235" s="152">
        <v>0</v>
      </c>
      <c r="R235" s="152">
        <f t="shared" si="37"/>
        <v>0</v>
      </c>
      <c r="S235" s="152">
        <v>0</v>
      </c>
      <c r="T235" s="153">
        <f t="shared" si="38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4" t="s">
        <v>1451</v>
      </c>
      <c r="AT235" s="154" t="s">
        <v>229</v>
      </c>
      <c r="AU235" s="154" t="s">
        <v>86</v>
      </c>
      <c r="AY235" s="14" t="s">
        <v>154</v>
      </c>
      <c r="BE235" s="155">
        <f t="shared" si="39"/>
        <v>0</v>
      </c>
      <c r="BF235" s="155">
        <f t="shared" si="40"/>
        <v>0</v>
      </c>
      <c r="BG235" s="155">
        <f t="shared" si="41"/>
        <v>0</v>
      </c>
      <c r="BH235" s="155">
        <f t="shared" si="42"/>
        <v>0</v>
      </c>
      <c r="BI235" s="155">
        <f t="shared" si="43"/>
        <v>0</v>
      </c>
      <c r="BJ235" s="14" t="s">
        <v>86</v>
      </c>
      <c r="BK235" s="156">
        <f t="shared" si="44"/>
        <v>0</v>
      </c>
      <c r="BL235" s="14" t="s">
        <v>409</v>
      </c>
      <c r="BM235" s="154" t="s">
        <v>1223</v>
      </c>
    </row>
    <row r="236" spans="1:65" s="2" customFormat="1" ht="16.5" customHeight="1">
      <c r="A236" s="26"/>
      <c r="B236" s="143"/>
      <c r="C236" s="144" t="s">
        <v>548</v>
      </c>
      <c r="D236" s="144" t="s">
        <v>157</v>
      </c>
      <c r="E236" s="145" t="s">
        <v>2394</v>
      </c>
      <c r="F236" s="146" t="s">
        <v>2395</v>
      </c>
      <c r="G236" s="147" t="s">
        <v>175</v>
      </c>
      <c r="H236" s="148">
        <v>80</v>
      </c>
      <c r="I236" s="148"/>
      <c r="J236" s="148"/>
      <c r="K236" s="149"/>
      <c r="L236" s="27"/>
      <c r="M236" s="150" t="s">
        <v>1</v>
      </c>
      <c r="N236" s="151" t="s">
        <v>39</v>
      </c>
      <c r="O236" s="152">
        <v>0</v>
      </c>
      <c r="P236" s="152">
        <f t="shared" si="36"/>
        <v>0</v>
      </c>
      <c r="Q236" s="152">
        <v>0</v>
      </c>
      <c r="R236" s="152">
        <f t="shared" si="37"/>
        <v>0</v>
      </c>
      <c r="S236" s="152">
        <v>0</v>
      </c>
      <c r="T236" s="153">
        <f t="shared" si="38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4" t="s">
        <v>409</v>
      </c>
      <c r="AT236" s="154" t="s">
        <v>157</v>
      </c>
      <c r="AU236" s="154" t="s">
        <v>86</v>
      </c>
      <c r="AY236" s="14" t="s">
        <v>154</v>
      </c>
      <c r="BE236" s="155">
        <f t="shared" si="39"/>
        <v>0</v>
      </c>
      <c r="BF236" s="155">
        <f t="shared" si="40"/>
        <v>0</v>
      </c>
      <c r="BG236" s="155">
        <f t="shared" si="41"/>
        <v>0</v>
      </c>
      <c r="BH236" s="155">
        <f t="shared" si="42"/>
        <v>0</v>
      </c>
      <c r="BI236" s="155">
        <f t="shared" si="43"/>
        <v>0</v>
      </c>
      <c r="BJ236" s="14" t="s">
        <v>86</v>
      </c>
      <c r="BK236" s="156">
        <f t="shared" si="44"/>
        <v>0</v>
      </c>
      <c r="BL236" s="14" t="s">
        <v>409</v>
      </c>
      <c r="BM236" s="154" t="s">
        <v>1225</v>
      </c>
    </row>
    <row r="237" spans="1:65" s="2" customFormat="1" ht="16.5" customHeight="1">
      <c r="A237" s="26"/>
      <c r="B237" s="143"/>
      <c r="C237" s="157" t="s">
        <v>328</v>
      </c>
      <c r="D237" s="157" t="s">
        <v>229</v>
      </c>
      <c r="E237" s="158" t="s">
        <v>2396</v>
      </c>
      <c r="F237" s="159" t="s">
        <v>2397</v>
      </c>
      <c r="G237" s="160" t="s">
        <v>175</v>
      </c>
      <c r="H237" s="161">
        <v>80</v>
      </c>
      <c r="I237" s="161"/>
      <c r="J237" s="161"/>
      <c r="K237" s="162"/>
      <c r="L237" s="163"/>
      <c r="M237" s="164" t="s">
        <v>1</v>
      </c>
      <c r="N237" s="165" t="s">
        <v>39</v>
      </c>
      <c r="O237" s="152">
        <v>0</v>
      </c>
      <c r="P237" s="152">
        <f t="shared" si="36"/>
        <v>0</v>
      </c>
      <c r="Q237" s="152">
        <v>0</v>
      </c>
      <c r="R237" s="152">
        <f t="shared" si="37"/>
        <v>0</v>
      </c>
      <c r="S237" s="152">
        <v>0</v>
      </c>
      <c r="T237" s="153">
        <f t="shared" si="38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4" t="s">
        <v>1451</v>
      </c>
      <c r="AT237" s="154" t="s">
        <v>229</v>
      </c>
      <c r="AU237" s="154" t="s">
        <v>86</v>
      </c>
      <c r="AY237" s="14" t="s">
        <v>154</v>
      </c>
      <c r="BE237" s="155">
        <f t="shared" si="39"/>
        <v>0</v>
      </c>
      <c r="BF237" s="155">
        <f t="shared" si="40"/>
        <v>0</v>
      </c>
      <c r="BG237" s="155">
        <f t="shared" si="41"/>
        <v>0</v>
      </c>
      <c r="BH237" s="155">
        <f t="shared" si="42"/>
        <v>0</v>
      </c>
      <c r="BI237" s="155">
        <f t="shared" si="43"/>
        <v>0</v>
      </c>
      <c r="BJ237" s="14" t="s">
        <v>86</v>
      </c>
      <c r="BK237" s="156">
        <f t="shared" si="44"/>
        <v>0</v>
      </c>
      <c r="BL237" s="14" t="s">
        <v>409</v>
      </c>
      <c r="BM237" s="154" t="s">
        <v>1233</v>
      </c>
    </row>
    <row r="238" spans="1:65" s="2" customFormat="1" ht="16.5" customHeight="1">
      <c r="A238" s="26"/>
      <c r="B238" s="143"/>
      <c r="C238" s="144" t="s">
        <v>557</v>
      </c>
      <c r="D238" s="144" t="s">
        <v>157</v>
      </c>
      <c r="E238" s="145" t="s">
        <v>2398</v>
      </c>
      <c r="F238" s="146" t="s">
        <v>2399</v>
      </c>
      <c r="G238" s="147" t="s">
        <v>175</v>
      </c>
      <c r="H238" s="148">
        <v>12</v>
      </c>
      <c r="I238" s="148"/>
      <c r="J238" s="148"/>
      <c r="K238" s="149"/>
      <c r="L238" s="27"/>
      <c r="M238" s="150" t="s">
        <v>1</v>
      </c>
      <c r="N238" s="151" t="s">
        <v>39</v>
      </c>
      <c r="O238" s="152">
        <v>0</v>
      </c>
      <c r="P238" s="152">
        <f t="shared" si="36"/>
        <v>0</v>
      </c>
      <c r="Q238" s="152">
        <v>0</v>
      </c>
      <c r="R238" s="152">
        <f t="shared" si="37"/>
        <v>0</v>
      </c>
      <c r="S238" s="152">
        <v>0</v>
      </c>
      <c r="T238" s="153">
        <f t="shared" si="38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4" t="s">
        <v>409</v>
      </c>
      <c r="AT238" s="154" t="s">
        <v>157</v>
      </c>
      <c r="AU238" s="154" t="s">
        <v>86</v>
      </c>
      <c r="AY238" s="14" t="s">
        <v>154</v>
      </c>
      <c r="BE238" s="155">
        <f t="shared" si="39"/>
        <v>0</v>
      </c>
      <c r="BF238" s="155">
        <f t="shared" si="40"/>
        <v>0</v>
      </c>
      <c r="BG238" s="155">
        <f t="shared" si="41"/>
        <v>0</v>
      </c>
      <c r="BH238" s="155">
        <f t="shared" si="42"/>
        <v>0</v>
      </c>
      <c r="BI238" s="155">
        <f t="shared" si="43"/>
        <v>0</v>
      </c>
      <c r="BJ238" s="14" t="s">
        <v>86</v>
      </c>
      <c r="BK238" s="156">
        <f t="shared" si="44"/>
        <v>0</v>
      </c>
      <c r="BL238" s="14" t="s">
        <v>409</v>
      </c>
      <c r="BM238" s="154" t="s">
        <v>1236</v>
      </c>
    </row>
    <row r="239" spans="1:65" s="2" customFormat="1" ht="16.5" customHeight="1">
      <c r="A239" s="26"/>
      <c r="B239" s="143"/>
      <c r="C239" s="157" t="s">
        <v>561</v>
      </c>
      <c r="D239" s="157" t="s">
        <v>229</v>
      </c>
      <c r="E239" s="158" t="s">
        <v>2400</v>
      </c>
      <c r="F239" s="159" t="s">
        <v>2401</v>
      </c>
      <c r="G239" s="160" t="s">
        <v>175</v>
      </c>
      <c r="H239" s="161">
        <v>12</v>
      </c>
      <c r="I239" s="161"/>
      <c r="J239" s="161"/>
      <c r="K239" s="162"/>
      <c r="L239" s="163"/>
      <c r="M239" s="164" t="s">
        <v>1</v>
      </c>
      <c r="N239" s="165" t="s">
        <v>39</v>
      </c>
      <c r="O239" s="152">
        <v>0</v>
      </c>
      <c r="P239" s="152">
        <f t="shared" si="36"/>
        <v>0</v>
      </c>
      <c r="Q239" s="152">
        <v>0</v>
      </c>
      <c r="R239" s="152">
        <f t="shared" si="37"/>
        <v>0</v>
      </c>
      <c r="S239" s="152">
        <v>0</v>
      </c>
      <c r="T239" s="153">
        <f t="shared" si="38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4" t="s">
        <v>1451</v>
      </c>
      <c r="AT239" s="154" t="s">
        <v>229</v>
      </c>
      <c r="AU239" s="154" t="s">
        <v>86</v>
      </c>
      <c r="AY239" s="14" t="s">
        <v>154</v>
      </c>
      <c r="BE239" s="155">
        <f t="shared" si="39"/>
        <v>0</v>
      </c>
      <c r="BF239" s="155">
        <f t="shared" si="40"/>
        <v>0</v>
      </c>
      <c r="BG239" s="155">
        <f t="shared" si="41"/>
        <v>0</v>
      </c>
      <c r="BH239" s="155">
        <f t="shared" si="42"/>
        <v>0</v>
      </c>
      <c r="BI239" s="155">
        <f t="shared" si="43"/>
        <v>0</v>
      </c>
      <c r="BJ239" s="14" t="s">
        <v>86</v>
      </c>
      <c r="BK239" s="156">
        <f t="shared" si="44"/>
        <v>0</v>
      </c>
      <c r="BL239" s="14" t="s">
        <v>409</v>
      </c>
      <c r="BM239" s="154" t="s">
        <v>1245</v>
      </c>
    </row>
    <row r="240" spans="1:65" s="2" customFormat="1" ht="24" customHeight="1">
      <c r="A240" s="26"/>
      <c r="B240" s="143"/>
      <c r="C240" s="144" t="s">
        <v>565</v>
      </c>
      <c r="D240" s="144" t="s">
        <v>157</v>
      </c>
      <c r="E240" s="145" t="s">
        <v>2402</v>
      </c>
      <c r="F240" s="146" t="s">
        <v>2403</v>
      </c>
      <c r="G240" s="147" t="s">
        <v>175</v>
      </c>
      <c r="H240" s="148">
        <v>250</v>
      </c>
      <c r="I240" s="148"/>
      <c r="J240" s="148"/>
      <c r="K240" s="149"/>
      <c r="L240" s="27"/>
      <c r="M240" s="150" t="s">
        <v>1</v>
      </c>
      <c r="N240" s="151" t="s">
        <v>39</v>
      </c>
      <c r="O240" s="152">
        <v>0</v>
      </c>
      <c r="P240" s="152">
        <f t="shared" si="36"/>
        <v>0</v>
      </c>
      <c r="Q240" s="152">
        <v>0</v>
      </c>
      <c r="R240" s="152">
        <f t="shared" si="37"/>
        <v>0</v>
      </c>
      <c r="S240" s="152">
        <v>0</v>
      </c>
      <c r="T240" s="153">
        <f t="shared" si="38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4" t="s">
        <v>409</v>
      </c>
      <c r="AT240" s="154" t="s">
        <v>157</v>
      </c>
      <c r="AU240" s="154" t="s">
        <v>86</v>
      </c>
      <c r="AY240" s="14" t="s">
        <v>154</v>
      </c>
      <c r="BE240" s="155">
        <f t="shared" si="39"/>
        <v>0</v>
      </c>
      <c r="BF240" s="155">
        <f t="shared" si="40"/>
        <v>0</v>
      </c>
      <c r="BG240" s="155">
        <f t="shared" si="41"/>
        <v>0</v>
      </c>
      <c r="BH240" s="155">
        <f t="shared" si="42"/>
        <v>0</v>
      </c>
      <c r="BI240" s="155">
        <f t="shared" si="43"/>
        <v>0</v>
      </c>
      <c r="BJ240" s="14" t="s">
        <v>86</v>
      </c>
      <c r="BK240" s="156">
        <f t="shared" si="44"/>
        <v>0</v>
      </c>
      <c r="BL240" s="14" t="s">
        <v>409</v>
      </c>
      <c r="BM240" s="154" t="s">
        <v>1253</v>
      </c>
    </row>
    <row r="241" spans="1:65" s="2" customFormat="1" ht="24" customHeight="1">
      <c r="A241" s="26"/>
      <c r="B241" s="143"/>
      <c r="C241" s="157" t="s">
        <v>569</v>
      </c>
      <c r="D241" s="157" t="s">
        <v>229</v>
      </c>
      <c r="E241" s="158" t="s">
        <v>2404</v>
      </c>
      <c r="F241" s="159" t="s">
        <v>2405</v>
      </c>
      <c r="G241" s="160" t="s">
        <v>175</v>
      </c>
      <c r="H241" s="161">
        <v>250</v>
      </c>
      <c r="I241" s="161"/>
      <c r="J241" s="161"/>
      <c r="K241" s="162"/>
      <c r="L241" s="163"/>
      <c r="M241" s="164" t="s">
        <v>1</v>
      </c>
      <c r="N241" s="165" t="s">
        <v>39</v>
      </c>
      <c r="O241" s="152">
        <v>0</v>
      </c>
      <c r="P241" s="152">
        <f t="shared" si="36"/>
        <v>0</v>
      </c>
      <c r="Q241" s="152">
        <v>0</v>
      </c>
      <c r="R241" s="152">
        <f t="shared" si="37"/>
        <v>0</v>
      </c>
      <c r="S241" s="152">
        <v>0</v>
      </c>
      <c r="T241" s="153">
        <f t="shared" si="38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4" t="s">
        <v>1451</v>
      </c>
      <c r="AT241" s="154" t="s">
        <v>229</v>
      </c>
      <c r="AU241" s="154" t="s">
        <v>86</v>
      </c>
      <c r="AY241" s="14" t="s">
        <v>154</v>
      </c>
      <c r="BE241" s="155">
        <f t="shared" si="39"/>
        <v>0</v>
      </c>
      <c r="BF241" s="155">
        <f t="shared" si="40"/>
        <v>0</v>
      </c>
      <c r="BG241" s="155">
        <f t="shared" si="41"/>
        <v>0</v>
      </c>
      <c r="BH241" s="155">
        <f t="shared" si="42"/>
        <v>0</v>
      </c>
      <c r="BI241" s="155">
        <f t="shared" si="43"/>
        <v>0</v>
      </c>
      <c r="BJ241" s="14" t="s">
        <v>86</v>
      </c>
      <c r="BK241" s="156">
        <f t="shared" si="44"/>
        <v>0</v>
      </c>
      <c r="BL241" s="14" t="s">
        <v>409</v>
      </c>
      <c r="BM241" s="154" t="s">
        <v>1263</v>
      </c>
    </row>
    <row r="242" spans="1:65" s="12" customFormat="1" ht="23" customHeight="1">
      <c r="B242" s="131"/>
      <c r="D242" s="132" t="s">
        <v>72</v>
      </c>
      <c r="E242" s="141" t="s">
        <v>2406</v>
      </c>
      <c r="F242" s="141" t="s">
        <v>2407</v>
      </c>
      <c r="J242" s="142"/>
      <c r="L242" s="131"/>
      <c r="M242" s="135"/>
      <c r="N242" s="136"/>
      <c r="O242" s="136"/>
      <c r="P242" s="137">
        <f>SUM(P243:P248)</f>
        <v>0</v>
      </c>
      <c r="Q242" s="136"/>
      <c r="R242" s="137">
        <f>SUM(R243:R248)</f>
        <v>0</v>
      </c>
      <c r="S242" s="136"/>
      <c r="T242" s="138">
        <f>SUM(T243:T248)</f>
        <v>0</v>
      </c>
      <c r="AR242" s="132" t="s">
        <v>155</v>
      </c>
      <c r="AT242" s="139" t="s">
        <v>72</v>
      </c>
      <c r="AU242" s="139" t="s">
        <v>80</v>
      </c>
      <c r="AY242" s="132" t="s">
        <v>154</v>
      </c>
      <c r="BK242" s="140">
        <f>SUM(BK243:BK248)</f>
        <v>0</v>
      </c>
    </row>
    <row r="243" spans="1:65" s="2" customFormat="1" ht="16.5" customHeight="1">
      <c r="A243" s="26"/>
      <c r="B243" s="143"/>
      <c r="C243" s="144" t="s">
        <v>573</v>
      </c>
      <c r="D243" s="144" t="s">
        <v>157</v>
      </c>
      <c r="E243" s="145" t="s">
        <v>2408</v>
      </c>
      <c r="F243" s="146" t="s">
        <v>2409</v>
      </c>
      <c r="G243" s="147" t="s">
        <v>351</v>
      </c>
      <c r="H243" s="148">
        <v>268.32600000000002</v>
      </c>
      <c r="I243" s="148"/>
      <c r="J243" s="148"/>
      <c r="K243" s="149"/>
      <c r="L243" s="27"/>
      <c r="M243" s="150" t="s">
        <v>1</v>
      </c>
      <c r="N243" s="151" t="s">
        <v>39</v>
      </c>
      <c r="O243" s="152">
        <v>0</v>
      </c>
      <c r="P243" s="152">
        <f t="shared" ref="P243:P248" si="45">O243*H243</f>
        <v>0</v>
      </c>
      <c r="Q243" s="152">
        <v>0</v>
      </c>
      <c r="R243" s="152">
        <f t="shared" ref="R243:R248" si="46">Q243*H243</f>
        <v>0</v>
      </c>
      <c r="S243" s="152">
        <v>0</v>
      </c>
      <c r="T243" s="153">
        <f t="shared" ref="T243:T248" si="47"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4" t="s">
        <v>409</v>
      </c>
      <c r="AT243" s="154" t="s">
        <v>157</v>
      </c>
      <c r="AU243" s="154" t="s">
        <v>86</v>
      </c>
      <c r="AY243" s="14" t="s">
        <v>154</v>
      </c>
      <c r="BE243" s="155">
        <f t="shared" ref="BE243:BE248" si="48">IF(N243="základná",J243,0)</f>
        <v>0</v>
      </c>
      <c r="BF243" s="155">
        <f t="shared" ref="BF243:BF248" si="49">IF(N243="znížená",J243,0)</f>
        <v>0</v>
      </c>
      <c r="BG243" s="155">
        <f t="shared" ref="BG243:BG248" si="50">IF(N243="zákl. prenesená",J243,0)</f>
        <v>0</v>
      </c>
      <c r="BH243" s="155">
        <f t="shared" ref="BH243:BH248" si="51">IF(N243="zníž. prenesená",J243,0)</f>
        <v>0</v>
      </c>
      <c r="BI243" s="155">
        <f t="shared" ref="BI243:BI248" si="52">IF(N243="nulová",J243,0)</f>
        <v>0</v>
      </c>
      <c r="BJ243" s="14" t="s">
        <v>86</v>
      </c>
      <c r="BK243" s="156">
        <f t="shared" ref="BK243:BK248" si="53">ROUND(I243*H243,3)</f>
        <v>0</v>
      </c>
      <c r="BL243" s="14" t="s">
        <v>409</v>
      </c>
      <c r="BM243" s="154" t="s">
        <v>1269</v>
      </c>
    </row>
    <row r="244" spans="1:65" s="2" customFormat="1" ht="16.5" customHeight="1">
      <c r="A244" s="26"/>
      <c r="B244" s="143"/>
      <c r="C244" s="157" t="s">
        <v>579</v>
      </c>
      <c r="D244" s="157" t="s">
        <v>229</v>
      </c>
      <c r="E244" s="158" t="s">
        <v>2410</v>
      </c>
      <c r="F244" s="159" t="s">
        <v>1255</v>
      </c>
      <c r="G244" s="160" t="s">
        <v>351</v>
      </c>
      <c r="H244" s="161">
        <v>202.018</v>
      </c>
      <c r="I244" s="161"/>
      <c r="J244" s="161"/>
      <c r="K244" s="162"/>
      <c r="L244" s="163"/>
      <c r="M244" s="164" t="s">
        <v>1</v>
      </c>
      <c r="N244" s="165" t="s">
        <v>39</v>
      </c>
      <c r="O244" s="152">
        <v>0</v>
      </c>
      <c r="P244" s="152">
        <f t="shared" si="45"/>
        <v>0</v>
      </c>
      <c r="Q244" s="152">
        <v>0</v>
      </c>
      <c r="R244" s="152">
        <f t="shared" si="46"/>
        <v>0</v>
      </c>
      <c r="S244" s="152">
        <v>0</v>
      </c>
      <c r="T244" s="153">
        <f t="shared" si="47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4" t="s">
        <v>1451</v>
      </c>
      <c r="AT244" s="154" t="s">
        <v>229</v>
      </c>
      <c r="AU244" s="154" t="s">
        <v>86</v>
      </c>
      <c r="AY244" s="14" t="s">
        <v>154</v>
      </c>
      <c r="BE244" s="155">
        <f t="shared" si="48"/>
        <v>0</v>
      </c>
      <c r="BF244" s="155">
        <f t="shared" si="49"/>
        <v>0</v>
      </c>
      <c r="BG244" s="155">
        <f t="shared" si="50"/>
        <v>0</v>
      </c>
      <c r="BH244" s="155">
        <f t="shared" si="51"/>
        <v>0</v>
      </c>
      <c r="BI244" s="155">
        <f t="shared" si="52"/>
        <v>0</v>
      </c>
      <c r="BJ244" s="14" t="s">
        <v>86</v>
      </c>
      <c r="BK244" s="156">
        <f t="shared" si="53"/>
        <v>0</v>
      </c>
      <c r="BL244" s="14" t="s">
        <v>409</v>
      </c>
      <c r="BM244" s="154" t="s">
        <v>1278</v>
      </c>
    </row>
    <row r="245" spans="1:65" s="2" customFormat="1" ht="16.5" customHeight="1">
      <c r="A245" s="26"/>
      <c r="B245" s="143"/>
      <c r="C245" s="144" t="s">
        <v>583</v>
      </c>
      <c r="D245" s="144" t="s">
        <v>157</v>
      </c>
      <c r="E245" s="145" t="s">
        <v>2411</v>
      </c>
      <c r="F245" s="146" t="s">
        <v>2412</v>
      </c>
      <c r="G245" s="147" t="s">
        <v>626</v>
      </c>
      <c r="H245" s="148">
        <v>80</v>
      </c>
      <c r="I245" s="148"/>
      <c r="J245" s="148"/>
      <c r="K245" s="149"/>
      <c r="L245" s="27"/>
      <c r="M245" s="150" t="s">
        <v>1</v>
      </c>
      <c r="N245" s="151" t="s">
        <v>39</v>
      </c>
      <c r="O245" s="152">
        <v>0</v>
      </c>
      <c r="P245" s="152">
        <f t="shared" si="45"/>
        <v>0</v>
      </c>
      <c r="Q245" s="152">
        <v>0</v>
      </c>
      <c r="R245" s="152">
        <f t="shared" si="46"/>
        <v>0</v>
      </c>
      <c r="S245" s="152">
        <v>0</v>
      </c>
      <c r="T245" s="153">
        <f t="shared" si="47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4" t="s">
        <v>627</v>
      </c>
      <c r="AT245" s="154" t="s">
        <v>157</v>
      </c>
      <c r="AU245" s="154" t="s">
        <v>86</v>
      </c>
      <c r="AY245" s="14" t="s">
        <v>154</v>
      </c>
      <c r="BE245" s="155">
        <f t="shared" si="48"/>
        <v>0</v>
      </c>
      <c r="BF245" s="155">
        <f t="shared" si="49"/>
        <v>0</v>
      </c>
      <c r="BG245" s="155">
        <f t="shared" si="50"/>
        <v>0</v>
      </c>
      <c r="BH245" s="155">
        <f t="shared" si="51"/>
        <v>0</v>
      </c>
      <c r="BI245" s="155">
        <f t="shared" si="52"/>
        <v>0</v>
      </c>
      <c r="BJ245" s="14" t="s">
        <v>86</v>
      </c>
      <c r="BK245" s="156">
        <f t="shared" si="53"/>
        <v>0</v>
      </c>
      <c r="BL245" s="14" t="s">
        <v>627</v>
      </c>
      <c r="BM245" s="154" t="s">
        <v>1286</v>
      </c>
    </row>
    <row r="246" spans="1:65" s="2" customFormat="1" ht="16.5" customHeight="1">
      <c r="A246" s="26"/>
      <c r="B246" s="143"/>
      <c r="C246" s="144" t="s">
        <v>586</v>
      </c>
      <c r="D246" s="144" t="s">
        <v>157</v>
      </c>
      <c r="E246" s="145" t="s">
        <v>2413</v>
      </c>
      <c r="F246" s="146" t="s">
        <v>2414</v>
      </c>
      <c r="G246" s="147" t="s">
        <v>626</v>
      </c>
      <c r="H246" s="148">
        <v>40</v>
      </c>
      <c r="I246" s="148"/>
      <c r="J246" s="148"/>
      <c r="K246" s="149"/>
      <c r="L246" s="27"/>
      <c r="M246" s="150" t="s">
        <v>1</v>
      </c>
      <c r="N246" s="151" t="s">
        <v>39</v>
      </c>
      <c r="O246" s="152">
        <v>0</v>
      </c>
      <c r="P246" s="152">
        <f t="shared" si="45"/>
        <v>0</v>
      </c>
      <c r="Q246" s="152">
        <v>0</v>
      </c>
      <c r="R246" s="152">
        <f t="shared" si="46"/>
        <v>0</v>
      </c>
      <c r="S246" s="152">
        <v>0</v>
      </c>
      <c r="T246" s="153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4" t="s">
        <v>627</v>
      </c>
      <c r="AT246" s="154" t="s">
        <v>157</v>
      </c>
      <c r="AU246" s="154" t="s">
        <v>86</v>
      </c>
      <c r="AY246" s="14" t="s">
        <v>154</v>
      </c>
      <c r="BE246" s="155">
        <f t="shared" si="48"/>
        <v>0</v>
      </c>
      <c r="BF246" s="155">
        <f t="shared" si="49"/>
        <v>0</v>
      </c>
      <c r="BG246" s="155">
        <f t="shared" si="50"/>
        <v>0</v>
      </c>
      <c r="BH246" s="155">
        <f t="shared" si="51"/>
        <v>0</v>
      </c>
      <c r="BI246" s="155">
        <f t="shared" si="52"/>
        <v>0</v>
      </c>
      <c r="BJ246" s="14" t="s">
        <v>86</v>
      </c>
      <c r="BK246" s="156">
        <f t="shared" si="53"/>
        <v>0</v>
      </c>
      <c r="BL246" s="14" t="s">
        <v>627</v>
      </c>
      <c r="BM246" s="154" t="s">
        <v>1294</v>
      </c>
    </row>
    <row r="247" spans="1:65" s="2" customFormat="1" ht="16.5" customHeight="1">
      <c r="A247" s="26"/>
      <c r="B247" s="143"/>
      <c r="C247" s="144" t="s">
        <v>589</v>
      </c>
      <c r="D247" s="144" t="s">
        <v>157</v>
      </c>
      <c r="E247" s="145" t="s">
        <v>2415</v>
      </c>
      <c r="F247" s="146" t="s">
        <v>2416</v>
      </c>
      <c r="G247" s="147" t="s">
        <v>626</v>
      </c>
      <c r="H247" s="148">
        <v>120</v>
      </c>
      <c r="I247" s="148"/>
      <c r="J247" s="148"/>
      <c r="K247" s="149"/>
      <c r="L247" s="27"/>
      <c r="M247" s="150" t="s">
        <v>1</v>
      </c>
      <c r="N247" s="151" t="s">
        <v>39</v>
      </c>
      <c r="O247" s="152">
        <v>0</v>
      </c>
      <c r="P247" s="152">
        <f t="shared" si="45"/>
        <v>0</v>
      </c>
      <c r="Q247" s="152">
        <v>0</v>
      </c>
      <c r="R247" s="152">
        <f t="shared" si="46"/>
        <v>0</v>
      </c>
      <c r="S247" s="152">
        <v>0</v>
      </c>
      <c r="T247" s="153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4" t="s">
        <v>627</v>
      </c>
      <c r="AT247" s="154" t="s">
        <v>157</v>
      </c>
      <c r="AU247" s="154" t="s">
        <v>86</v>
      </c>
      <c r="AY247" s="14" t="s">
        <v>154</v>
      </c>
      <c r="BE247" s="155">
        <f t="shared" si="48"/>
        <v>0</v>
      </c>
      <c r="BF247" s="155">
        <f t="shared" si="49"/>
        <v>0</v>
      </c>
      <c r="BG247" s="155">
        <f t="shared" si="50"/>
        <v>0</v>
      </c>
      <c r="BH247" s="155">
        <f t="shared" si="51"/>
        <v>0</v>
      </c>
      <c r="BI247" s="155">
        <f t="shared" si="52"/>
        <v>0</v>
      </c>
      <c r="BJ247" s="14" t="s">
        <v>86</v>
      </c>
      <c r="BK247" s="156">
        <f t="shared" si="53"/>
        <v>0</v>
      </c>
      <c r="BL247" s="14" t="s">
        <v>627</v>
      </c>
      <c r="BM247" s="154" t="s">
        <v>1302</v>
      </c>
    </row>
    <row r="248" spans="1:65" s="2" customFormat="1" ht="24" customHeight="1">
      <c r="A248" s="26"/>
      <c r="B248" s="143"/>
      <c r="C248" s="144" t="s">
        <v>595</v>
      </c>
      <c r="D248" s="144" t="s">
        <v>157</v>
      </c>
      <c r="E248" s="145" t="s">
        <v>2417</v>
      </c>
      <c r="F248" s="146" t="s">
        <v>2418</v>
      </c>
      <c r="G248" s="147" t="s">
        <v>626</v>
      </c>
      <c r="H248" s="148">
        <v>80</v>
      </c>
      <c r="I248" s="148"/>
      <c r="J248" s="148"/>
      <c r="K248" s="149"/>
      <c r="L248" s="27"/>
      <c r="M248" s="150" t="s">
        <v>1</v>
      </c>
      <c r="N248" s="151" t="s">
        <v>39</v>
      </c>
      <c r="O248" s="152">
        <v>0</v>
      </c>
      <c r="P248" s="152">
        <f t="shared" si="45"/>
        <v>0</v>
      </c>
      <c r="Q248" s="152">
        <v>0</v>
      </c>
      <c r="R248" s="152">
        <f t="shared" si="46"/>
        <v>0</v>
      </c>
      <c r="S248" s="152">
        <v>0</v>
      </c>
      <c r="T248" s="153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4" t="s">
        <v>627</v>
      </c>
      <c r="AT248" s="154" t="s">
        <v>157</v>
      </c>
      <c r="AU248" s="154" t="s">
        <v>86</v>
      </c>
      <c r="AY248" s="14" t="s">
        <v>154</v>
      </c>
      <c r="BE248" s="155">
        <f t="shared" si="48"/>
        <v>0</v>
      </c>
      <c r="BF248" s="155">
        <f t="shared" si="49"/>
        <v>0</v>
      </c>
      <c r="BG248" s="155">
        <f t="shared" si="50"/>
        <v>0</v>
      </c>
      <c r="BH248" s="155">
        <f t="shared" si="51"/>
        <v>0</v>
      </c>
      <c r="BI248" s="155">
        <f t="shared" si="52"/>
        <v>0</v>
      </c>
      <c r="BJ248" s="14" t="s">
        <v>86</v>
      </c>
      <c r="BK248" s="156">
        <f t="shared" si="53"/>
        <v>0</v>
      </c>
      <c r="BL248" s="14" t="s">
        <v>627</v>
      </c>
      <c r="BM248" s="154" t="s">
        <v>1310</v>
      </c>
    </row>
    <row r="249" spans="1:65" s="12" customFormat="1" ht="23" customHeight="1">
      <c r="B249" s="131"/>
      <c r="D249" s="132" t="s">
        <v>72</v>
      </c>
      <c r="E249" s="141" t="s">
        <v>2419</v>
      </c>
      <c r="F249" s="141" t="s">
        <v>2420</v>
      </c>
      <c r="J249" s="142"/>
      <c r="L249" s="131"/>
      <c r="M249" s="135"/>
      <c r="N249" s="136"/>
      <c r="O249" s="136"/>
      <c r="P249" s="137">
        <f>SUM(P250:P257)</f>
        <v>0</v>
      </c>
      <c r="Q249" s="136"/>
      <c r="R249" s="137">
        <f>SUM(R250:R257)</f>
        <v>0</v>
      </c>
      <c r="S249" s="136"/>
      <c r="T249" s="138">
        <f>SUM(T250:T257)</f>
        <v>0</v>
      </c>
      <c r="AR249" s="132" t="s">
        <v>155</v>
      </c>
      <c r="AT249" s="139" t="s">
        <v>72</v>
      </c>
      <c r="AU249" s="139" t="s">
        <v>80</v>
      </c>
      <c r="AY249" s="132" t="s">
        <v>154</v>
      </c>
      <c r="BK249" s="140">
        <f>SUM(BK250:BK257)</f>
        <v>0</v>
      </c>
    </row>
    <row r="250" spans="1:65" s="2" customFormat="1" ht="16.5" customHeight="1">
      <c r="A250" s="26"/>
      <c r="B250" s="143"/>
      <c r="C250" s="144" t="s">
        <v>598</v>
      </c>
      <c r="D250" s="144" t="s">
        <v>157</v>
      </c>
      <c r="E250" s="145" t="s">
        <v>2421</v>
      </c>
      <c r="F250" s="146" t="s">
        <v>2422</v>
      </c>
      <c r="G250" s="147" t="s">
        <v>159</v>
      </c>
      <c r="H250" s="148">
        <v>1</v>
      </c>
      <c r="I250" s="148"/>
      <c r="J250" s="148"/>
      <c r="K250" s="149"/>
      <c r="L250" s="27"/>
      <c r="M250" s="150" t="s">
        <v>1</v>
      </c>
      <c r="N250" s="151" t="s">
        <v>39</v>
      </c>
      <c r="O250" s="152">
        <v>0</v>
      </c>
      <c r="P250" s="152">
        <f t="shared" ref="P250:P257" si="54">O250*H250</f>
        <v>0</v>
      </c>
      <c r="Q250" s="152">
        <v>0</v>
      </c>
      <c r="R250" s="152">
        <f t="shared" ref="R250:R257" si="55">Q250*H250</f>
        <v>0</v>
      </c>
      <c r="S250" s="152">
        <v>0</v>
      </c>
      <c r="T250" s="153">
        <f t="shared" ref="T250:T257" si="56"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4" t="s">
        <v>409</v>
      </c>
      <c r="AT250" s="154" t="s">
        <v>157</v>
      </c>
      <c r="AU250" s="154" t="s">
        <v>86</v>
      </c>
      <c r="AY250" s="14" t="s">
        <v>154</v>
      </c>
      <c r="BE250" s="155">
        <f t="shared" ref="BE250:BE257" si="57">IF(N250="základná",J250,0)</f>
        <v>0</v>
      </c>
      <c r="BF250" s="155">
        <f t="shared" ref="BF250:BF257" si="58">IF(N250="znížená",J250,0)</f>
        <v>0</v>
      </c>
      <c r="BG250" s="155">
        <f t="shared" ref="BG250:BG257" si="59">IF(N250="zákl. prenesená",J250,0)</f>
        <v>0</v>
      </c>
      <c r="BH250" s="155">
        <f t="shared" ref="BH250:BH257" si="60">IF(N250="zníž. prenesená",J250,0)</f>
        <v>0</v>
      </c>
      <c r="BI250" s="155">
        <f t="shared" ref="BI250:BI257" si="61">IF(N250="nulová",J250,0)</f>
        <v>0</v>
      </c>
      <c r="BJ250" s="14" t="s">
        <v>86</v>
      </c>
      <c r="BK250" s="156">
        <f t="shared" ref="BK250:BK257" si="62">ROUND(I250*H250,3)</f>
        <v>0</v>
      </c>
      <c r="BL250" s="14" t="s">
        <v>409</v>
      </c>
      <c r="BM250" s="154" t="s">
        <v>1318</v>
      </c>
    </row>
    <row r="251" spans="1:65" s="2" customFormat="1" ht="24" customHeight="1">
      <c r="A251" s="26"/>
      <c r="B251" s="143"/>
      <c r="C251" s="157" t="s">
        <v>601</v>
      </c>
      <c r="D251" s="157" t="s">
        <v>229</v>
      </c>
      <c r="E251" s="158" t="s">
        <v>2423</v>
      </c>
      <c r="F251" s="159" t="s">
        <v>2652</v>
      </c>
      <c r="G251" s="160" t="s">
        <v>2209</v>
      </c>
      <c r="H251" s="161">
        <v>1</v>
      </c>
      <c r="I251" s="161"/>
      <c r="J251" s="161"/>
      <c r="K251" s="162"/>
      <c r="L251" s="163"/>
      <c r="M251" s="164" t="s">
        <v>1</v>
      </c>
      <c r="N251" s="165" t="s">
        <v>39</v>
      </c>
      <c r="O251" s="152">
        <v>0</v>
      </c>
      <c r="P251" s="152">
        <f t="shared" si="54"/>
        <v>0</v>
      </c>
      <c r="Q251" s="152">
        <v>0</v>
      </c>
      <c r="R251" s="152">
        <f t="shared" si="55"/>
        <v>0</v>
      </c>
      <c r="S251" s="152">
        <v>0</v>
      </c>
      <c r="T251" s="153">
        <f t="shared" si="56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4" t="s">
        <v>1451</v>
      </c>
      <c r="AT251" s="154" t="s">
        <v>229</v>
      </c>
      <c r="AU251" s="154" t="s">
        <v>86</v>
      </c>
      <c r="AY251" s="14" t="s">
        <v>154</v>
      </c>
      <c r="BE251" s="155">
        <f t="shared" si="57"/>
        <v>0</v>
      </c>
      <c r="BF251" s="155">
        <f t="shared" si="58"/>
        <v>0</v>
      </c>
      <c r="BG251" s="155">
        <f t="shared" si="59"/>
        <v>0</v>
      </c>
      <c r="BH251" s="155">
        <f t="shared" si="60"/>
        <v>0</v>
      </c>
      <c r="BI251" s="155">
        <f t="shared" si="61"/>
        <v>0</v>
      </c>
      <c r="BJ251" s="14" t="s">
        <v>86</v>
      </c>
      <c r="BK251" s="156">
        <f t="shared" si="62"/>
        <v>0</v>
      </c>
      <c r="BL251" s="14" t="s">
        <v>409</v>
      </c>
      <c r="BM251" s="154" t="s">
        <v>1326</v>
      </c>
    </row>
    <row r="252" spans="1:65" s="2" customFormat="1" ht="16.5" customHeight="1">
      <c r="A252" s="26"/>
      <c r="B252" s="143"/>
      <c r="C252" s="144" t="s">
        <v>604</v>
      </c>
      <c r="D252" s="144" t="s">
        <v>157</v>
      </c>
      <c r="E252" s="145" t="s">
        <v>2424</v>
      </c>
      <c r="F252" s="146" t="s">
        <v>2425</v>
      </c>
      <c r="G252" s="147" t="s">
        <v>2209</v>
      </c>
      <c r="H252" s="148">
        <v>1</v>
      </c>
      <c r="I252" s="148"/>
      <c r="J252" s="148"/>
      <c r="K252" s="149"/>
      <c r="L252" s="27"/>
      <c r="M252" s="150" t="s">
        <v>1</v>
      </c>
      <c r="N252" s="151" t="s">
        <v>39</v>
      </c>
      <c r="O252" s="152">
        <v>0</v>
      </c>
      <c r="P252" s="152">
        <f t="shared" si="54"/>
        <v>0</v>
      </c>
      <c r="Q252" s="152">
        <v>0</v>
      </c>
      <c r="R252" s="152">
        <f t="shared" si="55"/>
        <v>0</v>
      </c>
      <c r="S252" s="152">
        <v>0</v>
      </c>
      <c r="T252" s="153">
        <f t="shared" si="56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4" t="s">
        <v>409</v>
      </c>
      <c r="AT252" s="154" t="s">
        <v>157</v>
      </c>
      <c r="AU252" s="154" t="s">
        <v>86</v>
      </c>
      <c r="AY252" s="14" t="s">
        <v>154</v>
      </c>
      <c r="BE252" s="155">
        <f t="shared" si="57"/>
        <v>0</v>
      </c>
      <c r="BF252" s="155">
        <f t="shared" si="58"/>
        <v>0</v>
      </c>
      <c r="BG252" s="155">
        <f t="shared" si="59"/>
        <v>0</v>
      </c>
      <c r="BH252" s="155">
        <f t="shared" si="60"/>
        <v>0</v>
      </c>
      <c r="BI252" s="155">
        <f t="shared" si="61"/>
        <v>0</v>
      </c>
      <c r="BJ252" s="14" t="s">
        <v>86</v>
      </c>
      <c r="BK252" s="156">
        <f t="shared" si="62"/>
        <v>0</v>
      </c>
      <c r="BL252" s="14" t="s">
        <v>409</v>
      </c>
      <c r="BM252" s="154" t="s">
        <v>1334</v>
      </c>
    </row>
    <row r="253" spans="1:65" s="2" customFormat="1" ht="16.5" customHeight="1">
      <c r="A253" s="26"/>
      <c r="B253" s="143"/>
      <c r="C253" s="157" t="s">
        <v>610</v>
      </c>
      <c r="D253" s="157" t="s">
        <v>229</v>
      </c>
      <c r="E253" s="158" t="s">
        <v>2426</v>
      </c>
      <c r="F253" s="159" t="s">
        <v>2427</v>
      </c>
      <c r="G253" s="160" t="s">
        <v>2209</v>
      </c>
      <c r="H253" s="161">
        <v>1</v>
      </c>
      <c r="I253" s="161"/>
      <c r="J253" s="161"/>
      <c r="K253" s="162"/>
      <c r="L253" s="163"/>
      <c r="M253" s="164" t="s">
        <v>1</v>
      </c>
      <c r="N253" s="165" t="s">
        <v>39</v>
      </c>
      <c r="O253" s="152">
        <v>0</v>
      </c>
      <c r="P253" s="152">
        <f t="shared" si="54"/>
        <v>0</v>
      </c>
      <c r="Q253" s="152">
        <v>0</v>
      </c>
      <c r="R253" s="152">
        <f t="shared" si="55"/>
        <v>0</v>
      </c>
      <c r="S253" s="152">
        <v>0</v>
      </c>
      <c r="T253" s="153">
        <f t="shared" si="56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4" t="s">
        <v>1451</v>
      </c>
      <c r="AT253" s="154" t="s">
        <v>229</v>
      </c>
      <c r="AU253" s="154" t="s">
        <v>86</v>
      </c>
      <c r="AY253" s="14" t="s">
        <v>154</v>
      </c>
      <c r="BE253" s="155">
        <f t="shared" si="57"/>
        <v>0</v>
      </c>
      <c r="BF253" s="155">
        <f t="shared" si="58"/>
        <v>0</v>
      </c>
      <c r="BG253" s="155">
        <f t="shared" si="59"/>
        <v>0</v>
      </c>
      <c r="BH253" s="155">
        <f t="shared" si="60"/>
        <v>0</v>
      </c>
      <c r="BI253" s="155">
        <f t="shared" si="61"/>
        <v>0</v>
      </c>
      <c r="BJ253" s="14" t="s">
        <v>86</v>
      </c>
      <c r="BK253" s="156">
        <f t="shared" si="62"/>
        <v>0</v>
      </c>
      <c r="BL253" s="14" t="s">
        <v>409</v>
      </c>
      <c r="BM253" s="154" t="s">
        <v>1342</v>
      </c>
    </row>
    <row r="254" spans="1:65" s="2" customFormat="1" ht="16.5" customHeight="1">
      <c r="A254" s="26"/>
      <c r="B254" s="143"/>
      <c r="C254" s="144" t="s">
        <v>615</v>
      </c>
      <c r="D254" s="144" t="s">
        <v>157</v>
      </c>
      <c r="E254" s="145" t="s">
        <v>2428</v>
      </c>
      <c r="F254" s="146" t="s">
        <v>2653</v>
      </c>
      <c r="G254" s="147" t="s">
        <v>2209</v>
      </c>
      <c r="H254" s="148">
        <v>2</v>
      </c>
      <c r="I254" s="148"/>
      <c r="J254" s="148"/>
      <c r="K254" s="149"/>
      <c r="L254" s="27"/>
      <c r="M254" s="150" t="s">
        <v>1</v>
      </c>
      <c r="N254" s="151" t="s">
        <v>39</v>
      </c>
      <c r="O254" s="152">
        <v>0</v>
      </c>
      <c r="P254" s="152">
        <f t="shared" si="54"/>
        <v>0</v>
      </c>
      <c r="Q254" s="152">
        <v>0</v>
      </c>
      <c r="R254" s="152">
        <f t="shared" si="55"/>
        <v>0</v>
      </c>
      <c r="S254" s="152">
        <v>0</v>
      </c>
      <c r="T254" s="153">
        <f t="shared" si="56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4" t="s">
        <v>409</v>
      </c>
      <c r="AT254" s="154" t="s">
        <v>157</v>
      </c>
      <c r="AU254" s="154" t="s">
        <v>86</v>
      </c>
      <c r="AY254" s="14" t="s">
        <v>154</v>
      </c>
      <c r="BE254" s="155">
        <f t="shared" si="57"/>
        <v>0</v>
      </c>
      <c r="BF254" s="155">
        <f t="shared" si="58"/>
        <v>0</v>
      </c>
      <c r="BG254" s="155">
        <f t="shared" si="59"/>
        <v>0</v>
      </c>
      <c r="BH254" s="155">
        <f t="shared" si="60"/>
        <v>0</v>
      </c>
      <c r="BI254" s="155">
        <f t="shared" si="61"/>
        <v>0</v>
      </c>
      <c r="BJ254" s="14" t="s">
        <v>86</v>
      </c>
      <c r="BK254" s="156">
        <f t="shared" si="62"/>
        <v>0</v>
      </c>
      <c r="BL254" s="14" t="s">
        <v>409</v>
      </c>
      <c r="BM254" s="154" t="s">
        <v>1350</v>
      </c>
    </row>
    <row r="255" spans="1:65" s="2" customFormat="1" ht="16.5" customHeight="1">
      <c r="A255" s="26"/>
      <c r="B255" s="143"/>
      <c r="C255" s="157" t="s">
        <v>618</v>
      </c>
      <c r="D255" s="157" t="s">
        <v>229</v>
      </c>
      <c r="E255" s="158" t="s">
        <v>2429</v>
      </c>
      <c r="F255" s="159" t="s">
        <v>2654</v>
      </c>
      <c r="G255" s="160" t="s">
        <v>2209</v>
      </c>
      <c r="H255" s="161">
        <v>2</v>
      </c>
      <c r="I255" s="161"/>
      <c r="J255" s="161"/>
      <c r="K255" s="162"/>
      <c r="L255" s="163"/>
      <c r="M255" s="164" t="s">
        <v>1</v>
      </c>
      <c r="N255" s="165" t="s">
        <v>39</v>
      </c>
      <c r="O255" s="152">
        <v>0</v>
      </c>
      <c r="P255" s="152">
        <f t="shared" si="54"/>
        <v>0</v>
      </c>
      <c r="Q255" s="152">
        <v>0</v>
      </c>
      <c r="R255" s="152">
        <f t="shared" si="55"/>
        <v>0</v>
      </c>
      <c r="S255" s="152">
        <v>0</v>
      </c>
      <c r="T255" s="153">
        <f t="shared" si="56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4" t="s">
        <v>1451</v>
      </c>
      <c r="AT255" s="154" t="s">
        <v>229</v>
      </c>
      <c r="AU255" s="154" t="s">
        <v>86</v>
      </c>
      <c r="AY255" s="14" t="s">
        <v>154</v>
      </c>
      <c r="BE255" s="155">
        <f t="shared" si="57"/>
        <v>0</v>
      </c>
      <c r="BF255" s="155">
        <f t="shared" si="58"/>
        <v>0</v>
      </c>
      <c r="BG255" s="155">
        <f t="shared" si="59"/>
        <v>0</v>
      </c>
      <c r="BH255" s="155">
        <f t="shared" si="60"/>
        <v>0</v>
      </c>
      <c r="BI255" s="155">
        <f t="shared" si="61"/>
        <v>0</v>
      </c>
      <c r="BJ255" s="14" t="s">
        <v>86</v>
      </c>
      <c r="BK255" s="156">
        <f t="shared" si="62"/>
        <v>0</v>
      </c>
      <c r="BL255" s="14" t="s">
        <v>409</v>
      </c>
      <c r="BM255" s="154" t="s">
        <v>1358</v>
      </c>
    </row>
    <row r="256" spans="1:65" s="2" customFormat="1" ht="16.5" customHeight="1">
      <c r="A256" s="26"/>
      <c r="B256" s="143"/>
      <c r="C256" s="144" t="s">
        <v>623</v>
      </c>
      <c r="D256" s="144" t="s">
        <v>157</v>
      </c>
      <c r="E256" s="145" t="s">
        <v>2430</v>
      </c>
      <c r="F256" s="146" t="s">
        <v>2431</v>
      </c>
      <c r="G256" s="147" t="s">
        <v>2209</v>
      </c>
      <c r="H256" s="148">
        <v>1</v>
      </c>
      <c r="I256" s="148"/>
      <c r="J256" s="148"/>
      <c r="K256" s="149"/>
      <c r="L256" s="27"/>
      <c r="M256" s="150" t="s">
        <v>1</v>
      </c>
      <c r="N256" s="151" t="s">
        <v>39</v>
      </c>
      <c r="O256" s="152">
        <v>0</v>
      </c>
      <c r="P256" s="152">
        <f t="shared" si="54"/>
        <v>0</v>
      </c>
      <c r="Q256" s="152">
        <v>0</v>
      </c>
      <c r="R256" s="152">
        <f t="shared" si="55"/>
        <v>0</v>
      </c>
      <c r="S256" s="152">
        <v>0</v>
      </c>
      <c r="T256" s="153">
        <f t="shared" si="56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4" t="s">
        <v>409</v>
      </c>
      <c r="AT256" s="154" t="s">
        <v>157</v>
      </c>
      <c r="AU256" s="154" t="s">
        <v>86</v>
      </c>
      <c r="AY256" s="14" t="s">
        <v>154</v>
      </c>
      <c r="BE256" s="155">
        <f t="shared" si="57"/>
        <v>0</v>
      </c>
      <c r="BF256" s="155">
        <f t="shared" si="58"/>
        <v>0</v>
      </c>
      <c r="BG256" s="155">
        <f t="shared" si="59"/>
        <v>0</v>
      </c>
      <c r="BH256" s="155">
        <f t="shared" si="60"/>
        <v>0</v>
      </c>
      <c r="BI256" s="155">
        <f t="shared" si="61"/>
        <v>0</v>
      </c>
      <c r="BJ256" s="14" t="s">
        <v>86</v>
      </c>
      <c r="BK256" s="156">
        <f t="shared" si="62"/>
        <v>0</v>
      </c>
      <c r="BL256" s="14" t="s">
        <v>409</v>
      </c>
      <c r="BM256" s="154" t="s">
        <v>1365</v>
      </c>
    </row>
    <row r="257" spans="1:65" s="2" customFormat="1" ht="16.5" customHeight="1">
      <c r="A257" s="26"/>
      <c r="B257" s="143"/>
      <c r="C257" s="157" t="s">
        <v>999</v>
      </c>
      <c r="D257" s="157" t="s">
        <v>229</v>
      </c>
      <c r="E257" s="158" t="s">
        <v>2432</v>
      </c>
      <c r="F257" s="159" t="s">
        <v>2655</v>
      </c>
      <c r="G257" s="160" t="s">
        <v>2209</v>
      </c>
      <c r="H257" s="161">
        <v>1</v>
      </c>
      <c r="I257" s="161"/>
      <c r="J257" s="161"/>
      <c r="K257" s="162"/>
      <c r="L257" s="163"/>
      <c r="M257" s="170" t="s">
        <v>1</v>
      </c>
      <c r="N257" s="171" t="s">
        <v>39</v>
      </c>
      <c r="O257" s="168">
        <v>0</v>
      </c>
      <c r="P257" s="168">
        <f t="shared" si="54"/>
        <v>0</v>
      </c>
      <c r="Q257" s="168">
        <v>0</v>
      </c>
      <c r="R257" s="168">
        <f t="shared" si="55"/>
        <v>0</v>
      </c>
      <c r="S257" s="168">
        <v>0</v>
      </c>
      <c r="T257" s="169">
        <f t="shared" si="56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4" t="s">
        <v>1451</v>
      </c>
      <c r="AT257" s="154" t="s">
        <v>229</v>
      </c>
      <c r="AU257" s="154" t="s">
        <v>86</v>
      </c>
      <c r="AY257" s="14" t="s">
        <v>154</v>
      </c>
      <c r="BE257" s="155">
        <f t="shared" si="57"/>
        <v>0</v>
      </c>
      <c r="BF257" s="155">
        <f t="shared" si="58"/>
        <v>0</v>
      </c>
      <c r="BG257" s="155">
        <f t="shared" si="59"/>
        <v>0</v>
      </c>
      <c r="BH257" s="155">
        <f t="shared" si="60"/>
        <v>0</v>
      </c>
      <c r="BI257" s="155">
        <f t="shared" si="61"/>
        <v>0</v>
      </c>
      <c r="BJ257" s="14" t="s">
        <v>86</v>
      </c>
      <c r="BK257" s="156">
        <f t="shared" si="62"/>
        <v>0</v>
      </c>
      <c r="BL257" s="14" t="s">
        <v>409</v>
      </c>
      <c r="BM257" s="154" t="s">
        <v>1373</v>
      </c>
    </row>
    <row r="258" spans="1:65" s="2" customFormat="1" ht="7" customHeight="1">
      <c r="A258" s="26"/>
      <c r="B258" s="41"/>
      <c r="C258" s="42"/>
      <c r="D258" s="42"/>
      <c r="E258" s="42"/>
      <c r="F258" s="42"/>
      <c r="G258" s="42"/>
      <c r="H258" s="42"/>
      <c r="I258" s="42"/>
      <c r="J258" s="42"/>
      <c r="K258" s="42"/>
      <c r="L258" s="27"/>
      <c r="M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</row>
  </sheetData>
  <autoFilter ref="C129:K257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001.1 - 1. časť ASR - šatne</vt:lpstr>
      <vt:lpstr>001.2 - 2. časť ASR - str...</vt:lpstr>
      <vt:lpstr>001.3 - 3. časť ASR - kry...</vt:lpstr>
      <vt:lpstr>001.5 - 5. časť ASR - fasáda</vt:lpstr>
      <vt:lpstr>001.6 - 6. časť ZTI</vt:lpstr>
      <vt:lpstr>001.7 - 7. časť PL</vt:lpstr>
      <vt:lpstr>001.8 - 8. časť UVK</vt:lpstr>
      <vt:lpstr>001.9 - 9. časť ELI</vt:lpstr>
      <vt:lpstr>001.10 - 10. časť VZT</vt:lpstr>
      <vt:lpstr>'001.1 - 1. časť ASR - šatne'!Názvy_tlače</vt:lpstr>
      <vt:lpstr>'001.10 - 10. časť VZT'!Názvy_tlače</vt:lpstr>
      <vt:lpstr>'001.2 - 2. časť ASR - str...'!Názvy_tlače</vt:lpstr>
      <vt:lpstr>'001.3 - 3. časť ASR - kry...'!Názvy_tlače</vt:lpstr>
      <vt:lpstr>'001.5 - 5. časť ASR - fasáda'!Názvy_tlače</vt:lpstr>
      <vt:lpstr>'001.6 - 6. časť ZTI'!Názvy_tlače</vt:lpstr>
      <vt:lpstr>'001.7 - 7. časť PL'!Názvy_tlače</vt:lpstr>
      <vt:lpstr>'001.8 - 8. časť UVK'!Názvy_tlače</vt:lpstr>
      <vt:lpstr>'001.9 - 9. časť ELI'!Názvy_tlače</vt:lpstr>
      <vt:lpstr>'Rekapitulácia stavby'!Názvy_tlače</vt:lpstr>
      <vt:lpstr>'001.1 - 1. časť ASR - šatne'!Oblasť_tlače</vt:lpstr>
      <vt:lpstr>'001.10 - 10. časť VZT'!Oblasť_tlače</vt:lpstr>
      <vt:lpstr>'001.2 - 2. časť ASR - str...'!Oblasť_tlače</vt:lpstr>
      <vt:lpstr>'001.3 - 3. časť ASR - kry...'!Oblasť_tlače</vt:lpstr>
      <vt:lpstr>'001.5 - 5. časť ASR - fasáda'!Oblasť_tlače</vt:lpstr>
      <vt:lpstr>'001.6 - 6. časť ZTI'!Oblasť_tlače</vt:lpstr>
      <vt:lpstr>'001.7 - 7. časť PL'!Oblasť_tlače</vt:lpstr>
      <vt:lpstr>'001.8 - 8. časť UVK'!Oblasť_tlače</vt:lpstr>
      <vt:lpstr>'001.9 - 9. časť ELI'!Oblasť_tlače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Patrik Panda</cp:lastModifiedBy>
  <dcterms:created xsi:type="dcterms:W3CDTF">2019-08-09T17:23:27Z</dcterms:created>
  <dcterms:modified xsi:type="dcterms:W3CDTF">2019-08-12T13:40:41Z</dcterms:modified>
</cp:coreProperties>
</file>